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74797FB-F458-448C-B515-DD2CB91A8FD9}" xr6:coauthVersionLast="47" xr6:coauthVersionMax="47" xr10:uidLastSave="{00000000-0000-0000-0000-000000000000}"/>
  <bookViews>
    <workbookView xWindow="-120" yWindow="-120" windowWidth="29040" windowHeight="15720" xr2:uid="{00000000-000D-0000-FFFF-FFFF00000000}"/>
  </bookViews>
  <sheets>
    <sheet name="PLAN DE ACCIÓN IMDER" sheetId="7" r:id="rId1"/>
    <sheet name="INSTRUCCIONES" sheetId="2" r:id="rId2"/>
    <sheet name="Despliegue" sheetId="8" state="hidden" r:id="rId3"/>
    <sheet name="Hoja2" sheetId="3" state="hidden" r:id="rId4"/>
    <sheet name="Hoja1" sheetId="4" state="hidden" r:id="rId5"/>
  </sheets>
  <externalReferences>
    <externalReference r:id="rId6"/>
  </externalReferences>
  <definedNames>
    <definedName name="ALCALDÍA_DE_VILLAVICENCIO" comment="ALCALDIA_DE_VILLAVICENCIO" localSheetId="4">Hoja1!$B$11:$B$30</definedName>
    <definedName name="ALCALDÍA_DE_VILLAVICENCIO">#REF!</definedName>
    <definedName name="CORPORACIÓN_CULTURAL_CORCUMVI" localSheetId="4">Hoja1!$D$11</definedName>
    <definedName name="CORPORACIÓN_CULTURAL_CORCUMVI">#REF!</definedName>
    <definedName name="EMPRESA_DE_ACUEDUCTO_Y_ALCANTARILLADO_EAAV" localSheetId="4">Hoja1!$E$11</definedName>
    <definedName name="EMPRESA_DE_ACUEDUCTO_Y_ALCANTARILLADO_EAAV">#REF!</definedName>
    <definedName name="INSTITUTO_DE_DEPORTE_Y_RECREACIÓN_IMDER" localSheetId="4">Hoja1!$F$11</definedName>
    <definedName name="INSTITUTO_DE_DEPORTE_Y_RECREACIÓN_IMDER">#REF!</definedName>
    <definedName name="INSTITUTO_DE_TURISMO" comment="INSTITUTO_DE_TURISMO" localSheetId="4">Hoja1!$C$11</definedName>
    <definedName name="INSTITUTO_DE_TURISMO">#REF!</definedName>
    <definedName name="PIEDEMONTE">#REF!</definedName>
    <definedName name="VILLAVIVIENDA">Hoja1!$G$11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5" i="7" l="1"/>
  <c r="AE25" i="7"/>
  <c r="AG25" i="7" s="1"/>
  <c r="AH25" i="7"/>
  <c r="AM25" i="7"/>
  <c r="Z26" i="7"/>
  <c r="AC26" i="7"/>
  <c r="Z27" i="7"/>
  <c r="AB27" i="7"/>
  <c r="AE20" i="7" l="1"/>
  <c r="AG20" i="7" s="1"/>
  <c r="AM20" i="7"/>
  <c r="AM13" i="7"/>
  <c r="AH13" i="7"/>
  <c r="AC29" i="7"/>
  <c r="AM24" i="7"/>
  <c r="AH24" i="7"/>
  <c r="AG24" i="7"/>
  <c r="Z24" i="7"/>
  <c r="AM23" i="7"/>
  <c r="AH23" i="7"/>
  <c r="AG23" i="7"/>
  <c r="Z23" i="7"/>
  <c r="AM22" i="7"/>
  <c r="AH22" i="7"/>
  <c r="AE22" i="7"/>
  <c r="AG22" i="7" s="1"/>
  <c r="Z22" i="7"/>
  <c r="AM21" i="7"/>
  <c r="AH21" i="7"/>
  <c r="AG21" i="7"/>
  <c r="Z21" i="7"/>
  <c r="AJ20" i="7"/>
  <c r="AH20" i="7"/>
  <c r="AB20" i="7"/>
  <c r="AB29" i="7" s="1"/>
  <c r="Z20" i="7"/>
  <c r="AH19" i="7"/>
  <c r="Z19" i="7"/>
  <c r="AM18" i="7"/>
  <c r="Z18" i="7"/>
  <c r="AM17" i="7"/>
  <c r="AH17" i="7"/>
  <c r="Z17" i="7"/>
  <c r="AH16" i="7"/>
  <c r="Z16" i="7"/>
  <c r="AM15" i="7"/>
  <c r="AJ15" i="7"/>
  <c r="AH15" i="7"/>
  <c r="AE15" i="7"/>
  <c r="AG15" i="7" s="1"/>
  <c r="Z15" i="7"/>
  <c r="AH14" i="7"/>
  <c r="Z14" i="7"/>
  <c r="AJ13" i="7"/>
  <c r="AE13" i="7"/>
  <c r="AG13" i="7" s="1"/>
  <c r="Z13" i="7"/>
  <c r="X12" i="2"/>
  <c r="X21" i="2"/>
  <c r="Q21" i="2"/>
  <c r="X20" i="2"/>
  <c r="Q20" i="2"/>
  <c r="X19" i="2"/>
  <c r="Q19" i="2"/>
  <c r="X18" i="2"/>
  <c r="Q18" i="2"/>
  <c r="X17" i="2"/>
  <c r="Q17" i="2"/>
  <c r="X16" i="2"/>
  <c r="Q16" i="2"/>
  <c r="X15" i="2"/>
  <c r="Q15" i="2"/>
  <c r="X14" i="2"/>
  <c r="Q14" i="2"/>
  <c r="X13" i="2"/>
  <c r="Q13" i="2"/>
  <c r="Q12" i="2"/>
  <c r="X11" i="2"/>
  <c r="Q11" i="2"/>
  <c r="X10" i="2"/>
  <c r="Q10" i="2"/>
  <c r="X9" i="2"/>
  <c r="Q9" i="2"/>
  <c r="X8" i="2"/>
  <c r="Q8" i="2"/>
  <c r="X7" i="2"/>
  <c r="Q7" i="2"/>
  <c r="X6" i="2"/>
  <c r="Q6" i="2"/>
  <c r="AA23" i="2"/>
  <c r="V23" i="2"/>
  <c r="T23" i="2"/>
  <c r="P23" i="2"/>
  <c r="O23" i="2"/>
  <c r="AA22" i="2"/>
  <c r="X22" i="2"/>
  <c r="Q22" i="2"/>
  <c r="X23" i="2"/>
  <c r="Q23" i="2"/>
  <c r="AE2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11" authorId="0" shapeId="0" xr:uid="{A7842D3D-6A1A-49DF-BBF8-268DE795F8A6}">
      <text>
        <r>
          <rPr>
            <sz val="11"/>
            <color theme="1"/>
            <rFont val="Arial"/>
            <family val="2"/>
          </rPr>
          <t>======
ID#AAAAHVKPvOM
SEGUIMIENTO INVERSIÓN PUBLICA    (2020-11-25 01:45:46)
Se toma el NOMBRE del INDICADOR   mide el Objetivo General que se encuentra en el Módulo de Identificación del problema o necesidad de la MGA</t>
        </r>
      </text>
    </comment>
    <comment ref="W11" authorId="0" shapeId="0" xr:uid="{93D46808-1846-49F4-86CA-6577F5966DDA}">
      <text>
        <r>
          <rPr>
            <sz val="11"/>
            <color theme="1"/>
            <rFont val="Arial"/>
            <family val="2"/>
          </rPr>
          <t>======
ID#AAAAHVKPvO0
SEGUIMIENTO INVERSION PUBLICA    (2020-11-25 01:45:46)
Se toma la UNIDAD DE MEDIDA del INDICADOR que  mide el Objetivo General que se encuentra en el Módulo de Identificación del problema o necesidad de la MGA</t>
        </r>
      </text>
    </comment>
    <comment ref="X11" authorId="0" shapeId="0" xr:uid="{32EBA598-17F1-483E-A8CF-6EFC3C53277D}">
      <text>
        <r>
          <rPr>
            <sz val="11"/>
            <color theme="1"/>
            <rFont val="Arial"/>
            <family val="2"/>
          </rPr>
          <t>======
ID#AAAAHVKPvN0
    (2020-11-25 01:45:46)
SEGUIMIENTO INVERSIÓN PUBLICA
Se toma LA META del Indicador que mide el Objetivo General que se encuentra en el Módulo de Identificación del problema o necesidad de la MGA</t>
        </r>
      </text>
    </comment>
    <comment ref="Z11" authorId="0" shapeId="0" xr:uid="{10CA7AEB-F75D-4A04-BA50-EED3209A60ED}">
      <text>
        <r>
          <rPr>
            <sz val="11"/>
            <color theme="1"/>
            <rFont val="Arial"/>
            <family val="2"/>
          </rPr>
          <t>======
ID#AAAAHVKPvOI
    (2020-11-25 01:45:46)
% INDICE DE AVANCE FISICO: cantidad ejecutada por 100 dividido en la cantidad programada</t>
        </r>
      </text>
    </comment>
    <comment ref="AA11" authorId="0" shapeId="0" xr:uid="{AB5D0247-3D14-4293-B49F-9C17CC01B97D}">
      <text>
        <r>
          <rPr>
            <sz val="11"/>
            <color theme="1"/>
            <rFont val="Arial"/>
            <family val="2"/>
          </rPr>
          <t>======
ID#AAAAHVKPvOY
    (2020-11-25 01:45:46)
Indique las razones por las cuales el % de Índice de avance físico, se encuentra por debajo y/o por encima del parámetro evaluador, dado para el periodo analizado y/o evaluado.</t>
        </r>
      </text>
    </comment>
    <comment ref="AC11" authorId="0" shapeId="0" xr:uid="{FA32006D-931E-4488-B81A-516A93E46900}">
      <text>
        <r>
          <rPr>
            <sz val="11"/>
            <color theme="1"/>
            <rFont val="Arial"/>
            <family val="2"/>
          </rPr>
          <t>======
ID#AAAAHVKPvNo
    (2020-11-25 01:45:46)
Indique el valor en pesos ($) de la columna "APROPIACIÓN DEFINITIVA" de la ejecución pasiva, a la fecha de corte del Informe solicitado</t>
        </r>
      </text>
    </comment>
    <comment ref="AE11" authorId="0" shapeId="0" xr:uid="{8DF4B524-E3E6-42DE-BC2F-A824212E396F}">
      <text>
        <r>
          <rPr>
            <sz val="11"/>
            <color theme="1"/>
            <rFont val="Arial"/>
            <family val="2"/>
          </rPr>
          <t>======
ID#AAAAHVKPvPY
    (2020-11-25 01:45:46)
ver columna "Total compromiso" de ejecución pasiva, a la fecha de corte del Informe solicitado</t>
        </r>
      </text>
    </comment>
    <comment ref="AH11" authorId="0" shapeId="0" xr:uid="{64118C0F-209E-42C8-B001-C8278B0C0C9C}">
      <text>
        <r>
          <rPr>
            <sz val="11"/>
            <color theme="1"/>
            <rFont val="Arial"/>
            <family val="2"/>
          </rPr>
          <t>======
ID#AAAAHVKPvO8
Autor    (2020-11-25 01:45:46)
Indique las razones por las cuales el % Índice de avance Financiero, está por debajo y/o por encima del parámetro evaluador, dado para el periodo analizado y/o evaluado.</t>
        </r>
      </text>
    </comment>
    <comment ref="AI11" authorId="0" shapeId="0" xr:uid="{F06C0F42-6D27-4118-A0AE-0E2B89B9B83A}">
      <text>
        <r>
          <rPr>
            <sz val="11"/>
            <color theme="1"/>
            <rFont val="Arial"/>
            <family val="2"/>
          </rPr>
          <t>======
ID#AAAAHVKPvOw
    (2020-11-25 01:45:46)
Indique la cantidad de población que se ha beneficiado o se benefició con la ejecución del proyecto, indicando cantidad femenino y cantidad masculino</t>
        </r>
      </text>
    </comment>
    <comment ref="AD12" authorId="0" shapeId="0" xr:uid="{38ED877E-6BE9-4CB8-B1BE-46DE06B2DB3D}">
      <text>
        <r>
          <rPr>
            <sz val="11"/>
            <color theme="1"/>
            <rFont val="Arial"/>
            <family val="2"/>
          </rPr>
          <t>======
ID#AAAAHVKPvPE
SEGUIMIENTO INVERSION PUBLICA    (2020-11-25 01:45:46)
Indique el nombre de las diferentes fuentes de financiación.</t>
        </r>
      </text>
    </comment>
    <comment ref="AF12" authorId="0" shapeId="0" xr:uid="{2AF5503B-26DD-47EE-99F4-5A71351C2572}">
      <text>
        <r>
          <rPr>
            <sz val="11"/>
            <color theme="1"/>
            <rFont val="Arial"/>
            <family val="2"/>
          </rPr>
          <t>======
ID#AAAAHVKPvOo
SEGUIMIENTO INVERSION PUBLICA    (2020-11-25 01:45:46)
Indique el nombre de las diferentes fuentes de financiación.</t>
        </r>
      </text>
    </comment>
    <comment ref="AG12" authorId="0" shapeId="0" xr:uid="{C899B412-AB01-4468-B0FF-CD8E429B5854}">
      <text>
        <r>
          <rPr>
            <sz val="11"/>
            <color theme="1"/>
            <rFont val="Arial"/>
            <family val="2"/>
          </rPr>
          <t>======
ID#AAAAHVKPvOA
Autor    (2020-11-25 01:45:46)
El % de Indice de Avance Financiero, es igual, a:  Total compromiso por 100 dividido entre Definitiva.</t>
        </r>
      </text>
    </comment>
    <comment ref="AI12" authorId="0" shapeId="0" xr:uid="{F3CFF0B8-9F71-4102-B09E-27242DAFB566}">
      <text>
        <r>
          <rPr>
            <sz val="11"/>
            <color theme="1"/>
            <rFont val="Arial"/>
            <family val="2"/>
          </rPr>
          <t>======
ID#AAAAHVKPvPI
    (2020-11-25 01:45:46)
Se refiere a personas beneficiadas, y según corresponda a proyecto formulado en la plataforma MGA WEB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3" authorId="0" shapeId="0" xr:uid="{2ECAC0DD-5F5F-44F2-8800-0FFBC1CDE8FF}">
      <text>
        <r>
          <rPr>
            <sz val="11"/>
            <color theme="1"/>
            <rFont val="Arial"/>
            <family val="2"/>
          </rPr>
          <t>======
ID#AAAAHVKPvOM
SEGUIMIENTO INVERSIÓN PUBLICA    (2020-11-25 01:45:46)
Se toma el NOMBRE del INDICADOR   mide el Objetivo General que se encuentra en el Módulo de Identificación del problema o necesidad de la MGA</t>
        </r>
      </text>
    </comment>
    <comment ref="N3" authorId="0" shapeId="0" xr:uid="{4891F782-833F-42A2-9CEC-416939DD748D}">
      <text>
        <r>
          <rPr>
            <sz val="11"/>
            <color theme="1"/>
            <rFont val="Arial"/>
            <family val="2"/>
          </rPr>
          <t>======
ID#AAAAHVKPvO0
SEGUIMIENTO INVERSION PUBLICA    (2020-11-25 01:45:46)
Se toma la UNIDAD DE MEDIDA del INDICADOR que  mide el Objetivo General que se encuentra en el Módulo de Identificación del problema o necesidad de la MGA</t>
        </r>
      </text>
    </comment>
    <comment ref="O3" authorId="0" shapeId="0" xr:uid="{F4DE8CC1-DA6C-48C2-A00C-0E8E6CA27D97}">
      <text>
        <r>
          <rPr>
            <sz val="11"/>
            <color theme="1"/>
            <rFont val="Arial"/>
            <family val="2"/>
          </rPr>
          <t>======
ID#AAAAHVKPvN0
    (2020-11-25 01:45:46)
SEGUIMIENTO INVERSIÓN PUBLICA
Se toma LA META del Indicador que mide el Objetivo General que se encuentra en el Módulo de Identificación del problema o necesidad de la MGA</t>
        </r>
      </text>
    </comment>
    <comment ref="Q3" authorId="0" shapeId="0" xr:uid="{49394D3E-C0DD-492D-97D6-F51C20F22281}">
      <text>
        <r>
          <rPr>
            <sz val="11"/>
            <color theme="1"/>
            <rFont val="Arial"/>
            <family val="2"/>
          </rPr>
          <t>======
ID#AAAAHVKPvOI
    (2020-11-25 01:45:46)
% INDICE DE AVANCE FISICO: cantidad ejecutada por 100 dividido en la cantidad programada</t>
        </r>
      </text>
    </comment>
    <comment ref="R3" authorId="0" shapeId="0" xr:uid="{24190F60-8B78-4BA1-B565-D0D04C6EBCDA}">
      <text>
        <r>
          <rPr>
            <sz val="11"/>
            <color theme="1"/>
            <rFont val="Arial"/>
            <family val="2"/>
          </rPr>
          <t>======
ID#AAAAHVKPvOY
    (2020-11-25 01:45:46)
Indique las razones por las cuales el % de Índice de avance físico, se encuentra por debajo y/o por encima del parámetro evaluador, dado para el periodo analizado y/o evaluado.</t>
        </r>
      </text>
    </comment>
    <comment ref="T3" authorId="0" shapeId="0" xr:uid="{9E2DAD40-0DA6-44CD-9817-9392127831E2}">
      <text>
        <r>
          <rPr>
            <sz val="11"/>
            <color theme="1"/>
            <rFont val="Arial"/>
            <family val="2"/>
          </rPr>
          <t>======
ID#AAAAHVKPvNo
    (2020-11-25 01:45:46)
Indique el valor en pesos ($) de la columna "APROPIACIÓN DEFINITIVA" de la ejecución pasiva, a la fecha de corte del Informe solicitado</t>
        </r>
      </text>
    </comment>
    <comment ref="V3" authorId="0" shapeId="0" xr:uid="{585D90A4-98D1-4FE4-A328-F09AB37BCFA0}">
      <text>
        <r>
          <rPr>
            <sz val="11"/>
            <color theme="1"/>
            <rFont val="Arial"/>
            <family val="2"/>
          </rPr>
          <t>======
ID#AAAAHVKPvPY
    (2020-11-25 01:45:46)
ver columna "Total compromiso" de ejecución pasiva, a la fecha de corte del Informe solicitado</t>
        </r>
      </text>
    </comment>
    <comment ref="Y3" authorId="0" shapeId="0" xr:uid="{509CD222-1476-4A77-8388-6AF7D5B449FA}">
      <text>
        <r>
          <rPr>
            <sz val="11"/>
            <color theme="1"/>
            <rFont val="Arial"/>
            <family val="2"/>
          </rPr>
          <t>======
ID#AAAAHVKPvO8
Autor    (2020-11-25 01:45:46)
Indique las razones por las cuales el % Índice de avance Financiero, está por debajo y/o por encima del parámetro evaluador, dado para el periodo analizado y/o evaluado.</t>
        </r>
      </text>
    </comment>
    <comment ref="Z3" authorId="0" shapeId="0" xr:uid="{234779B2-B9D7-4B7E-8B8A-4F08F4442896}">
      <text>
        <r>
          <rPr>
            <sz val="11"/>
            <color theme="1"/>
            <rFont val="Arial"/>
            <family val="2"/>
          </rPr>
          <t>======
ID#AAAAHVKPvOw
    (2020-11-25 01:45:46)
Indique la cantidad de población que se ha beneficiado o se benefició con la ejecución del proyecto, indicando cantidad femenino y cantidad masculino</t>
        </r>
      </text>
    </comment>
    <comment ref="U4" authorId="0" shapeId="0" xr:uid="{0CA02410-EA0B-4CC6-889A-35CDA653FB17}">
      <text>
        <r>
          <rPr>
            <sz val="11"/>
            <color theme="1"/>
            <rFont val="Arial"/>
            <family val="2"/>
          </rPr>
          <t>======
ID#AAAAHVKPvPE
SEGUIMIENTO INVERSION PUBLICA    (2020-11-25 01:45:46)
Indique el nombre de las diferentes fuentes de financiación.</t>
        </r>
      </text>
    </comment>
    <comment ref="W4" authorId="0" shapeId="0" xr:uid="{F1F4428F-3598-499B-8508-44D8E6BA62E5}">
      <text>
        <r>
          <rPr>
            <sz val="11"/>
            <color theme="1"/>
            <rFont val="Arial"/>
            <family val="2"/>
          </rPr>
          <t>======
ID#AAAAHVKPvOo
SEGUIMIENTO INVERSION PUBLICA    (2020-11-25 01:45:46)
Indique el nombre de las diferentes fuentes de financiación.</t>
        </r>
      </text>
    </comment>
    <comment ref="X4" authorId="0" shapeId="0" xr:uid="{75FC05CB-A17E-476E-8587-7257EA807FA3}">
      <text>
        <r>
          <rPr>
            <sz val="11"/>
            <color theme="1"/>
            <rFont val="Arial"/>
            <family val="2"/>
          </rPr>
          <t>======
ID#AAAAHVKPvOA
Autor    (2020-11-25 01:45:46)
El % de Índice de Avance Financiero, es igual, a:  Total compromiso por 100 dividido entre Definitiva.</t>
        </r>
      </text>
    </comment>
    <comment ref="Z4" authorId="0" shapeId="0" xr:uid="{86CCDE34-C685-4A6A-A291-CE5F5D3F3279}">
      <text>
        <r>
          <rPr>
            <sz val="11"/>
            <color theme="1"/>
            <rFont val="Arial"/>
            <family val="2"/>
          </rPr>
          <t>======
ID#AAAAHVKPvPI
    (2020-11-25 01:45:46)
Se refiere a personas beneficiadas</t>
        </r>
      </text>
    </comment>
  </commentList>
</comments>
</file>

<file path=xl/sharedStrings.xml><?xml version="1.0" encoding="utf-8"?>
<sst xmlns="http://schemas.openxmlformats.org/spreadsheetml/2006/main" count="522" uniqueCount="308">
  <si>
    <t xml:space="preserve">ENTIDAD </t>
  </si>
  <si>
    <t>SECTOR</t>
  </si>
  <si>
    <t>VIGENCIA</t>
  </si>
  <si>
    <t>FORMULACION</t>
  </si>
  <si>
    <t>SEGUIMIENTO</t>
  </si>
  <si>
    <t>PERIODO DE SEGUIIENTO</t>
  </si>
  <si>
    <t>IDENTIFICACION CON EL PLAN DE DESARROLLO 20XX - 20XX</t>
  </si>
  <si>
    <t>INFORMACION DEL PROYECTO</t>
  </si>
  <si>
    <t>INFORMACION FISICA DEL PROYECTO</t>
  </si>
  <si>
    <t>INFORMACION FINANCIERA DEL PROYECTO</t>
  </si>
  <si>
    <t xml:space="preserve">INFORMACION POBLACION </t>
  </si>
  <si>
    <t>EJE ESTRATEGICO</t>
  </si>
  <si>
    <t xml:space="preserve"> PROGRAMA</t>
  </si>
  <si>
    <t>SUBPROGRAMA</t>
  </si>
  <si>
    <t>META PDM</t>
  </si>
  <si>
    <t>NOMBRE DEL INDICADOR META PRODUCTO PDM</t>
  </si>
  <si>
    <t>NOMBRE DEL  PROYECTO REGISTRADO</t>
  </si>
  <si>
    <t>OBJETIVO</t>
  </si>
  <si>
    <t>ESTRATEGIA</t>
  </si>
  <si>
    <t>ESTADO DEL PROYECTO</t>
  </si>
  <si>
    <t>FECHA DE INICIO DE EJECUCION DEL PROYECTO VIGENCIA</t>
  </si>
  <si>
    <t xml:space="preserve">FECHA DE TERMINACION DE EJECUCION DEL PROYECTO VIGENCIA </t>
  </si>
  <si>
    <t>UNIDAD DE MEDIDA</t>
  </si>
  <si>
    <t>% INDICE DE AVANCE FISICO (b) * 100 /(a)</t>
  </si>
  <si>
    <t xml:space="preserve">JUSTIFICACIÓN DE AVANCE DEL PROYECTO </t>
  </si>
  <si>
    <t>VALOR PRESUPUESTO INICIAL</t>
  </si>
  <si>
    <t>%  INDICE DE AVANCE FINANCIERO          (ep)*100/ (pi)</t>
  </si>
  <si>
    <t>JUSTIICACION AVACE FINANCIERO</t>
  </si>
  <si>
    <t xml:space="preserve">POBLACION BENEFICIADA Y/O ATENDIDA </t>
  </si>
  <si>
    <t>RESPONSABLES</t>
  </si>
  <si>
    <t xml:space="preserve">OBSERVACIONES AL PROYECTO </t>
  </si>
  <si>
    <t>20XX</t>
  </si>
  <si>
    <t xml:space="preserve">CANTIDAD PROGRAMADA (a)       </t>
  </si>
  <si>
    <t xml:space="preserve">CANTIDAD EJECUTADA (b) </t>
  </si>
  <si>
    <t xml:space="preserve">     (ifc )</t>
  </si>
  <si>
    <t>VALOR $      (pi)</t>
  </si>
  <si>
    <t>FUENTE DE FINANCIACION</t>
  </si>
  <si>
    <t>VALOR $     ( ep )</t>
  </si>
  <si>
    <t>(iep)</t>
  </si>
  <si>
    <t>CANTIDAD</t>
  </si>
  <si>
    <t>ENTIDAD 
EJECUTORA</t>
  </si>
  <si>
    <t>COORDINADO CON OTRA ENTIDAD</t>
  </si>
  <si>
    <t>p</t>
  </si>
  <si>
    <t xml:space="preserve">TOTAL </t>
  </si>
  <si>
    <t>CONTROL DE FIRMAS</t>
  </si>
  <si>
    <t>FIRMA DE QUIEN ELABORÓ</t>
  </si>
  <si>
    <t>FIRMA DE QUIEN REVISÓ</t>
  </si>
  <si>
    <t>FIRMA DE QUIEN APROBÓ</t>
  </si>
  <si>
    <t>RADICADO PLANEACION</t>
  </si>
  <si>
    <t>NOMBRE</t>
  </si>
  <si>
    <t>TIPO</t>
  </si>
  <si>
    <t>TELÉFONO</t>
  </si>
  <si>
    <t>CONSECUTIVO</t>
  </si>
  <si>
    <t>CORREO</t>
  </si>
  <si>
    <t>FECHA</t>
  </si>
  <si>
    <t>CARGO</t>
  </si>
  <si>
    <t>NO. FOLIOS</t>
  </si>
  <si>
    <t xml:space="preserve">FECHA </t>
  </si>
  <si>
    <t>MEDIO MAGNÉTICO</t>
  </si>
  <si>
    <t>EJECUCION</t>
  </si>
  <si>
    <t>HECTAREAS</t>
  </si>
  <si>
    <t>SIN EJECUCION</t>
  </si>
  <si>
    <t xml:space="preserve">KILOMETROS </t>
  </si>
  <si>
    <t>CERRADO</t>
  </si>
  <si>
    <r>
      <t>KILOMETROS</t>
    </r>
    <r>
      <rPr>
        <vertAlign val="superscript"/>
        <sz val="11"/>
        <color theme="1"/>
        <rFont val="Calibri"/>
        <family val="2"/>
      </rPr>
      <t>2</t>
    </r>
  </si>
  <si>
    <t>SUSPENDIDO</t>
  </si>
  <si>
    <t>METRO</t>
  </si>
  <si>
    <t>EN CONVENIO</t>
  </si>
  <si>
    <r>
      <t>METRO</t>
    </r>
    <r>
      <rPr>
        <vertAlign val="superscript"/>
        <sz val="11"/>
        <color theme="1"/>
        <rFont val="Calibri"/>
        <family val="2"/>
      </rPr>
      <t>2</t>
    </r>
  </si>
  <si>
    <t>FASE 1 OCAD</t>
  </si>
  <si>
    <r>
      <t>METRO</t>
    </r>
    <r>
      <rPr>
        <vertAlign val="superscript"/>
        <sz val="11"/>
        <color theme="1"/>
        <rFont val="Calibri"/>
        <family val="2"/>
      </rPr>
      <t>3</t>
    </r>
  </si>
  <si>
    <t>FASE 2 OCAD</t>
  </si>
  <si>
    <t>KILOVATIOS</t>
  </si>
  <si>
    <t>FASE 3 OCAD</t>
  </si>
  <si>
    <t>MES</t>
  </si>
  <si>
    <t>INSCRITO</t>
  </si>
  <si>
    <t>SEMANA</t>
  </si>
  <si>
    <t>NUMERO</t>
  </si>
  <si>
    <t>PESO</t>
  </si>
  <si>
    <t>MONEDA/CORRIENTE</t>
  </si>
  <si>
    <t>PORCENTAJE</t>
  </si>
  <si>
    <t>TONELADA</t>
  </si>
  <si>
    <t xml:space="preserve">UNIDAD </t>
  </si>
  <si>
    <t>HOGARES</t>
  </si>
  <si>
    <t>FAMILIAS</t>
  </si>
  <si>
    <t>PERSONAS</t>
  </si>
  <si>
    <t>PREDIOS</t>
  </si>
  <si>
    <t>NOMBRE INDICADOR  DEL PRODUCTO</t>
  </si>
  <si>
    <t>MEDICIÓN INDICADOR DE PRODUCTO</t>
  </si>
  <si>
    <t>PRESUPUESTO DEFINITIVO</t>
  </si>
  <si>
    <t>COMPROMISO PRESUPUESTAL</t>
  </si>
  <si>
    <t>INCLUSIVA</t>
  </si>
  <si>
    <t>PERIODO DE SEGUIMIENTO</t>
  </si>
  <si>
    <t>ENERO A MARZO</t>
  </si>
  <si>
    <t>ABRIL A JUNIO</t>
  </si>
  <si>
    <t>JULIO A SEPTIEMBRE</t>
  </si>
  <si>
    <t>OCTUBRE A DICIEMBRE</t>
  </si>
  <si>
    <t>ENTIDAD</t>
  </si>
  <si>
    <t>ALCALDÍA_DE_VILLAVICENCIO</t>
  </si>
  <si>
    <t>INSTITUTO_DE_TURISMO</t>
  </si>
  <si>
    <t>CORPORACIÓN_CULTURAL_CORCUMVI</t>
  </si>
  <si>
    <t>EMPRESA_DE_ACUEDUCTO_Y_ALCANTARILLADO_EAAV</t>
  </si>
  <si>
    <t>INSTITUTO_DE_DEPORTE_Y_RECREACIÓN_IMDER</t>
  </si>
  <si>
    <t>VILLAVIVIENDA</t>
  </si>
  <si>
    <t>N.A.</t>
  </si>
  <si>
    <t>SECRETARIA DE MOVILIDAD</t>
  </si>
  <si>
    <t>SECRETARIA DE COMPETITIVIDAD Y DESARROLLO</t>
  </si>
  <si>
    <t>SECRETARIA DE MEDIO AMBIENTE</t>
  </si>
  <si>
    <t>SECRETARIA DE CONTROL FÍSICO</t>
  </si>
  <si>
    <t>SECRETARA DE GESTIÓN SOCIAL Y PARTICIPACIÓN CIUDADANA</t>
  </si>
  <si>
    <t>SECRETARIA DE LA MUJER</t>
  </si>
  <si>
    <t>SECRETARIA DE EDUCACIÓN</t>
  </si>
  <si>
    <t>SECRETARIA DE SALUD</t>
  </si>
  <si>
    <t>SECRETARIA DE HACIENDA</t>
  </si>
  <si>
    <t>SECRETARIA DE DESARROLLO INSTITUCIONAL</t>
  </si>
  <si>
    <t>SECRETARIA DE GOBIERNO Y POSTCONFLICTO</t>
  </si>
  <si>
    <t>SECRETARIA DE LAS TECNOLOGÍAS Y DE LA INFORMACIÓN Y COMUNICACIÓN TICS</t>
  </si>
  <si>
    <t>OFICINA GESTIÓN DEL RIESGO</t>
  </si>
  <si>
    <t>SECRETARIA DE INFRAESTRUCTURA</t>
  </si>
  <si>
    <t>SECRETARIA DE PLANEACION</t>
  </si>
  <si>
    <t>OFICINA ASESORIA JURIDICA</t>
  </si>
  <si>
    <t xml:space="preserve">OFICINA DE CONTRATACION </t>
  </si>
  <si>
    <t>OFICINA DE CONTROL INTERNO DE GESTION</t>
  </si>
  <si>
    <t>OFICINA DE CONTROL INTERNO DISCIPLINARIO</t>
  </si>
  <si>
    <t>Columnas 15 y 16
Ingrese los datos correspondientes a las cantidades programadas  y cantidades ejecutadas</t>
  </si>
  <si>
    <t>COLUMNA 19
Indique  el valor presupuestal asignado par el proyecto en el POAI</t>
  </si>
  <si>
    <t>COLUMNA 21
Indique el nombre de las diferentes fuentes de financiación.</t>
  </si>
  <si>
    <t>COLUMNA 22
Valor ejecutado a la fecha de seguimiento</t>
  </si>
  <si>
    <t>COLUMNA 23
Indique el nombre de las diferentes fuentes de financiación.</t>
  </si>
  <si>
    <t>COLUMNA 7
Escriba el nombre del proyecto de Inversión, tal como quedó registrado en el Banco de programas y Proyectos.</t>
  </si>
  <si>
    <t>COLUMNA 1
Es la primera division en la estructura del Plan de Desarrollo.
Ejemplo:
 4. GOBIERNO ABIERTO Y PARTICIPATIVO</t>
  </si>
  <si>
    <t>COLUMNA 2 
Aquí se relaciona el segundo nivel de la estructura del Plan de Desarrollo
Ejemplo:
 13. GOBIERNO ABIERTO A LA CIUDAD</t>
  </si>
  <si>
    <t xml:space="preserve">COLUMNA 4
Son las acciones con las que se desarrollara cada uno de los programas y que se relacionan en la Matriz Estrategica del Acuerdo de Adopcion del Plan de Desarrollo Vigente.
Ejemplo:
(155) Formular e implementar política pública de participación ciudadana en el municipio de Villavicencio
</t>
  </si>
  <si>
    <t>Columnas 13 y 14 relacione el indicador de producto del proyecto la unidad de medida en la que se realiza la medición</t>
  </si>
  <si>
    <t>COLUMNA 18
Indique las razones por las cuales el % de Índice de avance físico, se encuentra por debajo y/o por encima del parámetro evaluador, dado para el periodo analizado y/o evaluado.</t>
  </si>
  <si>
    <t>COLUMNA 20
Indique el valor en pesos ($) de la columna "APROPIACIÓN DEFINITIVA" de la ejecución pasiva, a la fecha de corte del Informe solicitado</t>
  </si>
  <si>
    <t>COLUMNA 28
Indique las razones por las cuales el % Índice de avance Financiero, está por debajo y/o por encima del parámetro evaluador, dado para el periodo analizado y/o evaluado.</t>
  </si>
  <si>
    <t>COLUMNA 27
Formulada para sumatoria de la información de población.</t>
  </si>
  <si>
    <t>COLUMNA 28
Se relaciona la Dirección, Secretaria, Oficina, Ente descentralizado o Dependencia que EJECUTA y tiene a cargo el proyecto.</t>
  </si>
  <si>
    <t>COLUMNA 30
Observaciones de como va el proyecto si continua o no o las razones de como se encuentra.</t>
  </si>
  <si>
    <t xml:space="preserve">COLUMNA 10
El proyecto se puede encontrar en uno de los siguientes estados en e l momento de formulación y/o seguimiento del Plan de Acción:
- EN EJECUCION 
- EN PERFIL
(El Proyecto, se encuentra evaluado y registrado) y/o
- EJECUTADO
</t>
  </si>
  <si>
    <t>COLUMNA 5
Lo encontraremos en la Matriz Estrategica en la columna denominada INDICADOR DE PRODUCTO
Ejemplo:
Política pública de participación ciudadana formulada   e implementadal</t>
  </si>
  <si>
    <t>No REGISTRO BPPIM</t>
  </si>
  <si>
    <t>COLUMNA 6
Escriba el código de registro BPPIM del proyecto , dado por el Banco de Programas y Proyectos.</t>
  </si>
  <si>
    <t>COLUMNA 8
Escriba el objeto establecido en la MGA para el proyecto
Ver ficha resumen del proyecto
Ejemplo:
 Objetivo General del Proyecto - Proposito:
REALIZAR ACTUALIZACION DEL INVENTARIO DE BIENES INMUEBLES DE PROPIEDAD DEL MUNICIPIO ESTABLECIENDO UN
METODO PARA SU ACTUALIZACION CONSTANTE</t>
  </si>
  <si>
    <t>COLUMNA 9
ESTRATEGIA:
Consiste en definir los medios, acciones y recursos para el logro de los objetivos, considerando para ello las condiciones sociales, institucionales,
administrativas, políticas y económicas.</t>
  </si>
  <si>
    <t>COLUMNA 29
Se relaciona la Dirección, Secretaria, Oficina, Ente descentralizado o Dependencia que       
Ejemplo: 
APOYA A LA ENTIDAD EJECUTORA (Si es el caso).</t>
  </si>
  <si>
    <r>
      <t xml:space="preserve">COLUMNA 3
Aquí se relaciona el cuarto nivel estructural del Plan de Desarrollo 
Ejemplo:
6.1.3.1 Subprograma: Cobertura educativa                                        </t>
    </r>
    <r>
      <rPr>
        <b/>
        <sz val="10"/>
        <color theme="1"/>
        <rFont val="Arial"/>
        <family val="2"/>
      </rPr>
      <t>En caso de no existir No aplica</t>
    </r>
  </si>
  <si>
    <t>COLUMNA 26
Se refiere al tipo de poblacion beneficiada, y según corresponda a proyecto formulado en la plataforma MGA WEB</t>
  </si>
  <si>
    <t>DESPLAZADOS</t>
  </si>
  <si>
    <t>GRUPOS ETNICOS</t>
  </si>
  <si>
    <t>EQUIDAD DE LA MUJER</t>
  </si>
  <si>
    <t>INDIGENAS</t>
  </si>
  <si>
    <t>CAMBIO CLIMATICO</t>
  </si>
  <si>
    <t>PRIMERA INFANCIA Y ADOLECENCIA</t>
  </si>
  <si>
    <t>FORMULACIÓN</t>
  </si>
  <si>
    <t>INFORMACIÓN FINANCIERA DEL PROYECTO</t>
  </si>
  <si>
    <t xml:space="preserve">INFORMACIÓN POBLACIÓN </t>
  </si>
  <si>
    <t xml:space="preserve">POBLACIÓN BENEFICIADA Y/O ATENDIDA </t>
  </si>
  <si>
    <t>FUENTE DE FINANCIACIÓN</t>
  </si>
  <si>
    <t>JUSTICACIÓN AVANCE FINANCIERO</t>
  </si>
  <si>
    <t>INFORMACIÓN DEL PROYECTO</t>
  </si>
  <si>
    <t>POLÍTICA TRANSVERSAL</t>
  </si>
  <si>
    <t>VÍCTIMAS</t>
  </si>
  <si>
    <t>CONSTITUCIÓN DE PAZ</t>
  </si>
  <si>
    <t>GESTIÓN DE RIESGO DE DESASTRES</t>
  </si>
  <si>
    <t>FECHA DE INICIO DE EJECUCIÓN DEL PROYECTO VIGENCIA</t>
  </si>
  <si>
    <t xml:space="preserve">FECHA DE TERMINACIÓN DE EJECUCIÓN DEL PROYECTO VIGENCIA </t>
  </si>
  <si>
    <t>INFORMACIÓN FISICA DEL PROYECTO</t>
  </si>
  <si>
    <t>PROCESO DE PLANEACIÓN INSTITUCIONAL</t>
  </si>
  <si>
    <t>Código: FR-PLI-07</t>
  </si>
  <si>
    <t>Página 1 de 1</t>
  </si>
  <si>
    <t>FIRMA Y SELLO DE QUIÉN RECIBE 
SECRETARÍA DE PLANEACIÓN</t>
  </si>
  <si>
    <t>COLUMNA 11
Indique la fecha de inicio del primer (1) contrato y/o convenio del proyecto.</t>
  </si>
  <si>
    <t>COLUMNA 12
Indique la fecha de terminación  del último contrato y/o convenio del proyecto.</t>
  </si>
  <si>
    <t>PROCESO</t>
  </si>
  <si>
    <t>Periodo de seguimiento</t>
  </si>
  <si>
    <t>ENERO A JUNIO</t>
  </si>
  <si>
    <t>ENERO A SEPTIEMBRE</t>
  </si>
  <si>
    <t>ENERO A DICIEMBRE</t>
  </si>
  <si>
    <t>PLAN DE ACCION INSTITUCIONAL</t>
  </si>
  <si>
    <t xml:space="preserve">      INSTITUTO MUNICIPAL DE DEPORTES Y RECREACIÓN DE VILLAVICENCIO - IMDER         </t>
  </si>
  <si>
    <t xml:space="preserve"> Vigencia: 17/08/2022</t>
  </si>
  <si>
    <t>Versión: 2</t>
  </si>
  <si>
    <t>(5) CIUDAD GARANTE DE DERECHOS</t>
  </si>
  <si>
    <t>CIUDAD ACTIVA</t>
  </si>
  <si>
    <t>X</t>
  </si>
  <si>
    <t>2020-050001-0241</t>
  </si>
  <si>
    <t>RECREACION ACTIVIDAD FISICA Y DEPORTE EN CIUDAD ACTIVA DEL MUNICIPIO DE VILLAVICENCIO, META</t>
  </si>
  <si>
    <t>Ampliar la cobetura y calidad en la oferta publica en recreacion y promocion de habitos y estilos de vida saludable en el Municipio de Villaviencio.</t>
  </si>
  <si>
    <t>Desarrollo de Práctica del Deporte, Recreación y Actividad Física DRAF para todos</t>
  </si>
  <si>
    <t xml:space="preserve">Personas Beneficiadas </t>
  </si>
  <si>
    <t>Numero</t>
  </si>
  <si>
    <t>ÁREA DE ACTIVIDAD FÍSICA:
1. Como grupos regulares se lograron establecer 38 en diferentes barrios del municipio de Villavicencio: Jordán, Ariguaní, Popular, Las américas, Centro, Comuneros, Villa Alejandra, Alborada, Bello horizonte, Ceiba, Salitre, Florida, Playa rica, Dos mil, Virrey, Manantial, 12 de octubre, San Carlos, La vega, Remanso, Llano lindo, Quintas de Morelia, Retiro, Esperanza, Santa marta, San Benito, Porfía, Montecarlo, Charrascal, Pinares de oriente, Floresta, Ay mi llanura, Gaviotas, Santa Catalina, Santa Maria 2,Playa rica, Villa Ortiz y Vereda Vanguardia.; correspondientes a las comunas 1, 4, 5, 7, 8, 9 y corregimineto dos. Clasificados de la siguiente manera: 
-Escuelas de actividad fisica con 42 beneficiados
-Actividad fisica funcional con 757 beneficiados, 
-Actividades musicalizadas con 1189 beneficiados, 
-Actividad fisica para el adulto mayor con 291  beneficiados debidamente inscritos y registrados en plataforma.
2.Promover hábitos y estilos de vida saludable a través de la caminata y ciclo paseos por las diferentes veredas y corregimientos del municipio de Villavicencio.programa rutas camineras y ciclo paseos se realizaron en 3 fechas  05 - 12 y 19 de marzo en la Vereda del Carmen con un total de 278 personas beneficiadas
3. Cumplimiento  a las solicitudes realizadas al instituto para el area de Actividad Fisica; realizando apoyo con rumba aerobica a los  colegios Manuela Beltran los dias 22-23 y 24 de marzo, Escuela de Carabineros el dia 19 de marzo y Colegio Isaac Tacha el dia 24 de marzo.
4. Acompañamientos a las recreovias programadas los dias domingos 6-9-20 y 27 de marzo realizando rumba aerobica en cuatro puntos: Estacion milenium gas, parque de las memorias, glorieta postobon y llanocentro. 
ÁREA DE RECREACIÓN:
Recreovía: esta actividad (la más grande e importante de la orinoquia en terminos de recreación, actividad física y el buen uso del tiempo) beneficia las comunas 2 -4-6-7 de la ciudad de villavicencio. El objetivo de este evento es no solo la de cumplir las metas 221y 222 del plan de desarollo municipal, sino tambien la de garantizar el derecho constitucional a todos aquellos beneficiarios que disfrutan de un espacio diverso, democratico y participativo, donde confluyen los ciudadanos sin importar la posición social, el genero, la condición física y la edad. Esta oferta institucional permitió llegar a 9777 ciudadanos, una cifra que tiende aumentar en la medida que la ciudadania se apropie del espacio. cabe resaltar que este evento que se realiza de forma semanal, hace parte del programa Recreovía desde el cual se pretende garatizar el espacio que por su impacto, genera gran espectativa entre los ciudadanos. 
Juego y estimulación: Respecto a primera infancia es importante señalar que ya se inicio atención atraves de convenios previamente establecidos donde en mutuo acuerdo con las cooordinaciones de los en 5 CDI (20 de julio - reliquia - morichal - comuneros - san antono) se logró cosolidar atenciones que se llevaran acabo por parte de las contratistas que pertenecen al programa de juego y estimulación.  Esta oferta en el primer trimestre benefició a 71 niños/as y fueron validados por la certificación del observatorio)  que se ven beneficiados por medio de actividades recreativas y de estimulación una vez por semana, este trabajo tambien se realiza en algunos barrios como la Madrid - Catumare - San jorge - Jordan - San Carlos.</t>
  </si>
  <si>
    <t xml:space="preserve">578.706.713,14
ICDE 33
$88.800.000,00 SGP 92
$537.733.467,00 SGP 90
</t>
  </si>
  <si>
    <t>485.022.000 ICDE 33
276.482.000 SGP 90 
82.968.000 SGP 92</t>
  </si>
  <si>
    <t>Personas</t>
  </si>
  <si>
    <t>Instituto Municipal de Deporte y Recreacion IMDER</t>
  </si>
  <si>
    <t>N/A</t>
  </si>
  <si>
    <t>Eventos recreativos y deportivos comunitarios realizados</t>
  </si>
  <si>
    <t>No aplica</t>
  </si>
  <si>
    <t>Eventos Deportivos Comunitarios realizados</t>
  </si>
  <si>
    <t>$219.757.925,60 SGP 92
$301.941.036,83 SGP 90
$192.600.000,40
ICDE 33</t>
  </si>
  <si>
    <t>Se programaron eventos deportivos y comunitarios para el mes de abril</t>
  </si>
  <si>
    <t>Escuelas de formación deportiva, deporte alternativo y comunitario implementadas</t>
  </si>
  <si>
    <t>2020-050001-0243</t>
  </si>
  <si>
    <t>FORMACION Y PREPARACION DEPORTIVA EN ESCUELAS DE INICIACION DEL MUNICIPIO DE VILLAVICENCIO, META</t>
  </si>
  <si>
    <t xml:space="preserve">   Escuelas deportivas implementadas</t>
  </si>
  <si>
    <t>223: Deporte Formativo y Alternativo: Durante este mes se mantuvieron las 28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t>
  </si>
  <si>
    <t>$436.400.000,00 
SGP 90
$521.875.000,00 ICDE 33
$200.000.000,00 SGP 92</t>
  </si>
  <si>
    <t xml:space="preserve">465.943.750 ICDE 33
86.056.476 SGP 92
156.699.999 SGP 90 </t>
  </si>
  <si>
    <t xml:space="preserve">Número de gestores y gestoras comunitarios capacitados </t>
  </si>
  <si>
    <t>2020-050001-0254</t>
  </si>
  <si>
    <t>FORTALECIMIETO DEL DEPORTE ASOCIADO Y COMUNITARIO DEL MUNICIPIO DE VILLAVICENCIO META</t>
  </si>
  <si>
    <t>Personas capacitadas</t>
  </si>
  <si>
    <t>ICDE-33</t>
  </si>
  <si>
    <t>Se realizo una reunion con la Universidad Cooperativa de Colombia el dia 23 de febrero con los coordinadores del programa deporte asociado y los profesionales de bienestar institucional de universidadad  , con el objetivo de socializar el convenio inter institucional que nos permita poder capacitar los 38 gestores comunitarios en el area del deporte , dicha reunion tuvo como eje fundamental evaluar los alcances entre las partes" universidad e IMDER "que nos permita garantizar el personal docente , la infraestructura y todo el tema logistico y operativo que conlleva la realizacion de un diplomado</t>
  </si>
  <si>
    <t>Instituciones educativas beneficiadas</t>
  </si>
  <si>
    <t>Instituciones educativas vinculadas al programa Superate-Intercolegiados</t>
  </si>
  <si>
    <t>ICDE 33</t>
  </si>
  <si>
    <t>Número de alianzas con instituciones de educación establecidas</t>
  </si>
  <si>
    <t>Transversalidad del deporte, la recreación y la actividad fisica en la construcción de la ciudad</t>
  </si>
  <si>
    <t>Número de incentivos otorgados</t>
  </si>
  <si>
    <t>Personas beneficadas</t>
  </si>
  <si>
    <t>$54.300.000 ICDE 33
$200.000 SGP 90</t>
  </si>
  <si>
    <t>Para el mes de abril se programa la conmemoración de los "PREMIOS GRAMALOTE"</t>
  </si>
  <si>
    <t>Organismos deportivos apoyados</t>
  </si>
  <si>
    <t>Organismo deportivos apoyados</t>
  </si>
  <si>
    <t>En el mes de Febrero Se realizaron 3 visitas de asistencia tecnica en campo con el objetivo de inspeccionar y verificar  los requerimientos tecnicos dichos clubes visitados fueron : club deportivo de Rugby Bostaurus , club deportivo rocket de patinaje ,  jaguares scuash club , asi mismo se otorgaron 9 renovaciones deportivas a los siguientes clubes : club deportivo de ciclismo BMX Meta racing , club deportivo de hap ki do Dae Young , club deportivo de hap ki do Dragon Chang ,club deportivo de hap ki do Pequeño Dragon , club deportivo de futbol Alianza LLanos , club deportivo de Taekwon-do Okinawa , club deportivo de paraatletismo Otra Forma de Vida ( Atletismo -Discapacidad ) , club deportivo de Tejo Mecanica Industrial Valderrama , club deportivo de Natacion Luigy asi mismo se articulo entre el IMDER y la Federacion Colombiana de Ciclismo la realizacion de una valida nacional de BMX evento que se realizo los dias 20 y 21 de febrero en el complejo deportivo del barrio covisan con la participacion de 221 deportistas nacionales en esta disciplina deportiva .
En el mes de Marzo se realizaron 5  visitas de asistencia tecnica en campo con el objetivo de inspeccionar y verificar  los requerimientos tecnicos dichos clubes visitados fueron : club deportivo llaneros de volleyball  , club deportivo motociclismo stun ,  club de tennis de mesa Tarazona  y club de Squahs , asi mismo se otorgaron 5 reconocimientos deportivos a los siguientes clubes :Por medio de la cual se otorga el Reconocimiento Deportivo y se reconoce el Órgano de Administración, Órgano de control y Comisión Disciplinaria del CLUB DEPORTIVO ROCKETS en la disciplina de PATINAJE  ,CLUB LLANEROS VOLLEYBALL V.C en la disciplina de VOLLEYBALL ,  de CLUB PIOLO STUNT 376 en la disciplina de MOTOCICLISMO – STUNT  , CLUB DEPORTIVO DE RUGBY BOSTAURUS en la disciplina de RUGBY ,  JAGUARES SQUASH CLUB en la disciplina de SQUASH , de igual forma se hicieron 2 modificaciones estatutarias a del CLUB DEPORTIVO DE TIRO LOS LANCEROS, en la disciplina de TIRO DEPORTIVO , CLUB DEPORTIVO CRYSTIAN HURTADO en la disciplina de FUTBOL  , ademas 2 actualizaciones una del CLUB DEPORTIVO CONGENTE y otra al club REAL ORIENTE FUTBOL CLUB y cuatro (4) renovaciones deportivas para : CLUB DEPORTIVO DE BILLAR EL PORVENIR , CLUB DEPORTIVO DE SAMBO DRAGON IMPACT , CLUB DEPORTIVO DE SAMBO PRIDE y CLUB DEPORTIVO DE SAMBO TOROS LOCOS.                                                                                                                                                                                                                               
Asi mismo se articulo a traves de un convenio apoyo de interes publico ( CAIP ) entre el IMDER y el club Okinagua de Taekwondo la realizacion del Campamento educativo y selectivo de altos logros de taekwondo evento que se realizo los dias 18 ,19 y 20 de Marzo en el polideportivo del barrio la vainilla de la ciudad de Villavicencio  con la participacion de 78 deportistas de los municipios de San Martin , Granada y Villavicencio .</t>
  </si>
  <si>
    <t xml:space="preserve">$315.000.000,00 ICDE 33
$163.400.000,00 SGP 90
</t>
  </si>
  <si>
    <t xml:space="preserve">274.000.000 ICDE 33
67.868.000 SGP 90 </t>
  </si>
  <si>
    <t>Observatorio del deporte fortalecido</t>
  </si>
  <si>
    <t>2020-050001-0242</t>
  </si>
  <si>
    <t>FORTALECIMIENTO DE LA GESTION Y DIRECCION DEL IMDER EN EL MUNICIPIO DE VILLAVICENCIO, META.</t>
  </si>
  <si>
    <t>Fortalecimiento de la gobernanza del territorio a traves de las practicas deporte, recreación y actividad fisica</t>
  </si>
  <si>
    <t>Sistemas de información implementados</t>
  </si>
  <si>
    <t>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 cual se les socializó la información reportada mediante el instrumento implementado, de grupos regulares e irregulares que permite generar la trazabilidad y cumplimiento de las metas, en lo que se tabuló hasta la fecha durante el mes de marzo de 2022, se puede determinar que se alcanzó una población de 11.850 beneficiarios, entre niños, niñas, adolescentes, jóvenes, adultos y adultos mayores, lo anterior de acuerdo al desarrollo de actividades por el área de deporte (1422) y sus programas de deporte formativo, deporte asociado y educación física escolar; así como las actividades llevadas a cabo por el área de recreación (8927) mediante  los programas de recreándonos, recreovía, juego y estimulación, inicio a la vida y madres gestantes; y por el área de actividad física (1501) mediante los programas de escuelas de actividad física, actividad física funcional, actividades musicalizadas, actividad física para el adulto mayor y rutas camineras y ciclo paseos. Por otra parte, se brindó capacitación al equipo del área de escenarios sobre el diligenciamiento del instrumento de medición y acervo de la información que compete al área en dicho formulario google.</t>
  </si>
  <si>
    <t>$50.000.000 SGP 90
$400.000 SGP 92</t>
  </si>
  <si>
    <t>(231) Fortalecer el Instituto Municipal de Deporte y Recreación</t>
  </si>
  <si>
    <t>Instituto Municipal de Deporte y Recreación fortalecido</t>
  </si>
  <si>
    <t xml:space="preserve">Documentos normativos realizados  </t>
  </si>
  <si>
    <t>Numero de documentos</t>
  </si>
  <si>
    <t>El sistema de gestión de la calidad del instituto está constituido por 15 procesos que están relacionados en el siguiente mapa de procesos (aprobado el 23 de octubre del 2020 bajo al resolución No.082) : Durante el periodo del 01 de enero al 30 de marzo se ha venido construyendo la documentación  de cada uno de ellos obteniendo los siguientes resultados: 
• Procesos estratégicos: con un cumplimiento del 14 %
  Direccionamiento estratégico: cuenta con un 90%, se encuentra 1 procedimiento en revisión. 
  Planeación institucional: con un 100% cuenta que todos los procedimientos y formatos para su funcionamiento 
  Gestión de la información y las comunicaciones 20%, se encuentra con caracterización, 1 procedimiento y 4 documentos en revisión
  Participación comunitaria: 10% es  un proceso nuevo que se está estructurando de acuerdo a los requerimientos de la política publica, cuenta con caracterización y matriz de riesgos 
• Procesos misionales: cumplimiento de 8.33%
  Promoción y fomento del deporte la recreación y la actividad física: tiene un avance del 40%, cuenta de dos procedimientos con sus formatos, y 4 adicionales que están sin documentos que los soporte, motivo por el cual falta la elaboración de documentación del sistema de calidad en actividad física, deportiva y recreativa.   
  Gestión de infraestructura de escenarios deportivos y recreativos: esta en un 80% y Cuenta con un manual, pero esta pendiente la actualización de los formatos de este documento
  Administración y gestión de escenarios deportivos y recreativos: tiene un 15%, se cuenta con 2 procedimientos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6.25 %
  Gestión control interno: Cumplimiento del 20%, se cuenta con formatos de este proceso, se esta revisando y actualizando los documentos que se encuentra de la vigencia anterior de este proceso 
  Sistema integrado de gestión: cumplimiento del 30 %, se tiene 1 procedimiento actualizado y algunos de la vigencia anterior en revisión y actualización   
En general el sistema de gestión de la calidad cuenta con un avance total del 41.04% donde se identifica los procesos estratégicos con 14%, Procesos misionales 8.33%, Procesos de apoyo 10 % y procesos de evaluación 6.25 %.</t>
  </si>
  <si>
    <t>$310.066.581 ICDE 33
$150.000.000 SGP 90
$143.062.878,33
SGP 92
$118.749.170,68 ICLD 02</t>
  </si>
  <si>
    <t>53.970.317,68 ICLD 02
131.749.998 ICDE 33
25.000.000 SGP 90
51.500.000 SGP 92</t>
  </si>
  <si>
    <t>Número de escenarios deportivos y recreativos construidos</t>
  </si>
  <si>
    <t>2021-050001-0033</t>
  </si>
  <si>
    <t>CONSTRUCCION DE ESCENARIO DEPORTIVO Y RECREATIVO PORFIA EN EL  MUNICIPIO DE VILLAVICENCIO, META</t>
  </si>
  <si>
    <t>Gestión, construcción y mantenimiento de escenarios recreo-deportivos y de la actividad física</t>
  </si>
  <si>
    <t>14/02/2022</t>
  </si>
  <si>
    <t>30/11/2022</t>
  </si>
  <si>
    <t>Polideportivos construidos y dotados</t>
  </si>
  <si>
    <t xml:space="preserve">Numero </t>
  </si>
  <si>
    <t xml:space="preserve">El proyecto tiene vigencia 2021 en el indicador de producto, sin embargo, el contrato fue adjudicado en esa vigencia y a través de vigencia futura se da inicio en febrero del 2022, por lo cual es una meta rezagada del 2021. En el mes de marzo se realizan actividades preliminares de demoliciones de placa, muro vigas, etc. En concreto reforzado, asi mismo actividades de desmonte y retiro de mallas de cerramiento existentes y de mas elementos encontrados en sitio. Se realiza el desmonte de la estructura del polideportivo existente, se realiza inventario y disposición de la misma en el sitio autorizado. Finaliza el retiro de la cubierta termo acustica del polideportivo existente. Se da inicio a actividades de localización y replante y actividades de cimentación para la construcción del polifuncional.
</t>
  </si>
  <si>
    <t>Recursos de crédito</t>
  </si>
  <si>
    <t>2021-050001-0028</t>
  </si>
  <si>
    <t>CONSTRUCCIÓN DE ESCENARIO DEPORTIVO Y RECREATIVO LA RELIQUIA EN EL MUNICIPIO DE VILLAVICENCIO META</t>
  </si>
  <si>
    <t xml:space="preserve">Polideportivos construidos y dotados </t>
  </si>
  <si>
    <t>Se realizan actividades como localización y replanteo, excavaciones para cimentación y solado de limpieza. Polideportivo: localización y replanteo, descapote mecanico, excabaciones y cimentación, cancha sintetica igual que el polideportivo</t>
  </si>
  <si>
    <t>Infraestructuras deportivas, recreativas y administrativas mejoradas</t>
  </si>
  <si>
    <t>2020-050001-0259</t>
  </si>
  <si>
    <t>MEJORAMIENTO DE LA INFRAESTRUCTURA  DEPORTIVA Y RECREATICA DEL MUNICIPIO DE VILLAVICENCIO, META</t>
  </si>
  <si>
    <t>Cancha mantenidas</t>
  </si>
  <si>
    <t>El indicador de producto se actualizará en el segundo trimestre del año en plataforma para a vigencia 2022. Se realizan actividades de mantenimiento a las ocho (8) canchas sintéticas administradas por el IMDER, como cancha sintética cuarta etapa la esperanza, cancha sintética villa bolívar, cancha sintética 7 de agosto, cancha sintética la alborada, cancha sintética bombonera, cancha sintética Menegua, cancha sintética la rochela y cancha sintética covisan, las actividades realizadas se establecen por el manual de mantenimiento de escenarios deportivos que dispone el IMDER aunado al cronograma de frecuencia. 
&gt;Teniendo en cuenta el contrato de obra No 213 de 2021 y el contrato de interventoría No 219 de 2021 para el mantenimiento, mejoramientos y adecuación de 15 escenarios recreo deportivos en el municipio de Villavicencio, se evidencia un avance de obra ejecutado al 60% de ejecución en los diferentes escenarios deportivos objeto del contrato N 213 de 2021 mostrados a continuación en el registro fotográfico.
&gt; el IMDER a través del área de infraestructura de escenarios deportivos adelanta el proyecto de mantenimiento y mejoramiento de 11 escenarios deportivos ubicados en la zona urbana del municipio de Villavicencio a fin de recuperar espacios deportivos que mejoren la integridad en las comunidades e incentivando al deporte y el aprovechamiento del tiempo libre</t>
  </si>
  <si>
    <t>$390.985.663,09 SGP 92 
$161.693.336,91 ICDE 33</t>
  </si>
  <si>
    <t>133.300.000 ICDE 33
253.611.168 SGP 92</t>
  </si>
  <si>
    <t>Canchas de eventos recreativos mejorados</t>
  </si>
  <si>
    <t>$219.668.135,32 SGP 92 $15.376.770,18 ICDE 33</t>
  </si>
  <si>
    <t>&gt; el IMDER a través del área de infraestructura de escenarios deportivos adelanta el proyecto de mantenimiento y mejoramiento de 11 escenarios deportivos ubicados en la zona urbana del municipio de Villavicencio a fin de recuperar espacios deportivos que mejoren la integridad en las comunidades e incentivando al deporte y el aprovechamiento del tiempo libre</t>
  </si>
  <si>
    <t>Placa deportiva adecuada</t>
  </si>
  <si>
    <t>$327.569.888,66 SGP 92 
$22.929.893,23 ICDE 33</t>
  </si>
  <si>
    <t>INSTITUTO MUNICIPAL DE DEPORTES Y RECREACIÓN - IMDER</t>
  </si>
  <si>
    <t>PLANEACIÓN INSTITUCIONAL</t>
  </si>
  <si>
    <t>IDENTIFICACIÓN CON EL PLAN DE DESARROLLO 2020 - 2023</t>
  </si>
  <si>
    <t>Personas beneficiadas por los programas de la actividad física, recreación y deporte con enfoque diferencial.</t>
  </si>
  <si>
    <t>Número</t>
  </si>
  <si>
    <t>(222) Realizar eventos recreativos y deportivos con la participación sectorial y comunitaria bajo el enfoque inclusivo, diferencial y de género de acuerdo con la política pública del deporte.</t>
  </si>
  <si>
    <t>(227) Otorgar incentivos a los deportistas que hayan representado al municipio en competiciones nacionales e internacionales, obteniendo una gran figuración deportiva.</t>
  </si>
  <si>
    <t>(232) Construir escenarios deportivos y recreativos en el municipio de Villavicencio.</t>
  </si>
  <si>
    <t>(229) Fortalecer el Observatorio del Deporte en alianza con universidades.</t>
  </si>
  <si>
    <t>(228) Apoyar los organismos deportivos a través de medios físicos y virtuales.</t>
  </si>
  <si>
    <t>(226) Establecer alianzas con instituciones de educación para la profesionalización del deporte.</t>
  </si>
  <si>
    <t>(225) Fortalecer la actividad física y el deporte en las instituciones educativas.</t>
  </si>
  <si>
    <t>(224) Capacitar y formar gestores comunitarios del deporte en Villavicencio.</t>
  </si>
  <si>
    <t>(223) Implementar escuelas de formación deportiva, deporte comunitario y deporte alternativo con enfoque de género, étnico y diferencial en Villavicencio.</t>
  </si>
  <si>
    <t>(221) Promover la actividad física, la recreación y el deporte con enfoque diferencial y de género en Villavicencio.</t>
  </si>
  <si>
    <t>(233) Realizar mantenimiento y mejoramiento a la infraestructura deportiva, recreativa y administrativa a cargo del IMDER.</t>
  </si>
  <si>
    <t>direccion@imdervillavicencio.gov.co</t>
  </si>
  <si>
    <t>DIRECTOR</t>
  </si>
  <si>
    <t>subdireccionfinanciera@imdervillavicencio.gov.co</t>
  </si>
  <si>
    <t>SUBDIRECTORA  ADMINISTRATIVA Y FINANCIERA</t>
  </si>
  <si>
    <t>SUBDIRECTOR TÉCNICO</t>
  </si>
  <si>
    <t>subdirecciontecnica@imdervillavicencio.gov.co</t>
  </si>
  <si>
    <t>WILLIAM SEBASTIAN PISCO PARRADO</t>
  </si>
  <si>
    <t>planeacion@imdervillavicencio.gov.co</t>
  </si>
  <si>
    <t>Contratista</t>
  </si>
  <si>
    <t>Fortalecer el deporte asociado y comunitario del municipio de villaviecnico  con apoyo para la practia  formacion y fomento.</t>
  </si>
  <si>
    <t>Aumentar el apoyo extracurricular de orientación, aprendizaje y práctica de las actividades físicas, recreativas y enseñanza del deporte en niñas niños  y adolescentes de Villavicencio.</t>
  </si>
  <si>
    <t>Incrementar los niveles de practica  deportiva  y recreativa en el municipio de Villavicencio.</t>
  </si>
  <si>
    <t>Proporcionar escenarios físicos para desarrollar prácticas deportivas y recreativas en el sector de Reliquia del Municipio de Villavicencio.</t>
  </si>
  <si>
    <t>Gestión, construcción y mantenimiento de escenarios recreo-deportivos y de la actividad física.</t>
  </si>
  <si>
    <t>Mejorar la planificación y articulación de los procesos de gestión y desarrollo institucional del IMDER.</t>
  </si>
  <si>
    <t>GUSTAVO ADOLFO BASTO FORERO</t>
  </si>
  <si>
    <t>313 558 2508</t>
  </si>
  <si>
    <t xml:space="preserve">YANED SIERRA CASTRILLON </t>
  </si>
  <si>
    <t>310 784 7572</t>
  </si>
  <si>
    <t>OTTO ERNESTO PRIETO SUAREZ</t>
  </si>
  <si>
    <t>318 360 7100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</si>
</sst>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dd/mm/yy"/>
    <numFmt numFmtId="165" formatCode="0.0%"/>
    <numFmt numFmtId="166" formatCode="[$$-240A]#,##0.00"/>
    <numFmt numFmtId="167" formatCode="dd\-mm\-yy"/>
    <numFmt numFmtId="168" formatCode="&quot;$&quot;\ #,##0.00"/>
    <numFmt numFmtId="169" formatCode="#,##0.00_ ;\-#,##0.00\ "/>
  </numFmts>
  <fonts count="35" x14ac:knownFonts="1">
    <font>
      <sz val="11"/>
      <color theme="1"/>
      <name val="Arial"/>
    </font>
    <font>
      <sz val="11"/>
      <color theme="1"/>
      <name val="Calibri"/>
      <family val="2"/>
      <scheme val="minor"/>
    </font>
    <font>
      <b/>
      <sz val="10"/>
      <color theme="1"/>
      <name val="Arial"/>
      <family val="2"/>
    </font>
    <font>
      <b/>
      <sz val="10"/>
      <color theme="1"/>
      <name val="Arial Narrow"/>
      <family val="2"/>
    </font>
    <font>
      <sz val="10"/>
      <color theme="1"/>
      <name val="Arial"/>
      <family val="2"/>
    </font>
    <font>
      <sz val="11"/>
      <color theme="1"/>
      <name val="Calibri"/>
      <family val="2"/>
    </font>
    <font>
      <vertAlign val="superscript"/>
      <sz val="11"/>
      <color theme="1"/>
      <name val="Calibri"/>
      <family val="2"/>
    </font>
    <font>
      <b/>
      <sz val="10"/>
      <color theme="1"/>
      <name val="Arial"/>
      <family val="2"/>
    </font>
    <font>
      <b/>
      <sz val="11"/>
      <color theme="1"/>
      <name val="Calibri"/>
      <family val="2"/>
      <scheme val="minor"/>
    </font>
    <font>
      <b/>
      <sz val="8"/>
      <color theme="1"/>
      <name val="Arial"/>
      <family val="2"/>
    </font>
    <font>
      <b/>
      <sz val="8"/>
      <color theme="1"/>
      <name val="Calibri"/>
      <family val="2"/>
      <scheme val="minor"/>
    </font>
    <font>
      <sz val="11"/>
      <color theme="1"/>
      <name val="Arial"/>
      <family val="2"/>
    </font>
    <font>
      <sz val="10"/>
      <name val="Arial"/>
      <family val="2"/>
    </font>
    <font>
      <b/>
      <sz val="12"/>
      <name val="Arial"/>
      <family val="2"/>
    </font>
    <font>
      <sz val="12"/>
      <color theme="1"/>
      <name val="Arial"/>
      <family val="2"/>
    </font>
    <font>
      <b/>
      <sz val="11"/>
      <name val="Arial"/>
      <family val="2"/>
    </font>
    <font>
      <b/>
      <sz val="14"/>
      <color theme="1"/>
      <name val="Arial"/>
      <family val="2"/>
    </font>
    <font>
      <sz val="14"/>
      <name val="Arial"/>
      <family val="2"/>
    </font>
    <font>
      <b/>
      <sz val="14"/>
      <name val="Arial"/>
      <family val="2"/>
    </font>
    <font>
      <sz val="9"/>
      <color theme="1"/>
      <name val="Arial"/>
      <family val="2"/>
    </font>
    <font>
      <sz val="11"/>
      <color theme="1"/>
      <name val="Arial"/>
    </font>
    <font>
      <sz val="12"/>
      <name val="Arial"/>
      <family val="2"/>
    </font>
    <font>
      <b/>
      <sz val="12"/>
      <color theme="1"/>
      <name val="Arial"/>
      <family val="2"/>
    </font>
    <font>
      <b/>
      <sz val="12"/>
      <color theme="1"/>
      <name val="Arial Narrow"/>
      <family val="2"/>
    </font>
    <font>
      <b/>
      <sz val="15"/>
      <color theme="1"/>
      <name val="Arial"/>
      <family val="2"/>
    </font>
    <font>
      <sz val="14"/>
      <color theme="1"/>
      <name val="Arial"/>
      <family val="2"/>
    </font>
    <font>
      <sz val="15"/>
      <color theme="1"/>
      <name val="Arial"/>
      <family val="2"/>
    </font>
    <font>
      <sz val="15"/>
      <name val="Arial"/>
      <family val="2"/>
    </font>
    <font>
      <u/>
      <sz val="11"/>
      <color theme="10"/>
      <name val="Arial"/>
      <family val="2"/>
    </font>
    <font>
      <b/>
      <sz val="15"/>
      <name val="Arial"/>
      <family val="2"/>
    </font>
    <font>
      <sz val="15"/>
      <color theme="10"/>
      <name val="Arial"/>
      <family val="2"/>
    </font>
    <font>
      <sz val="15"/>
      <color rgb="FF000000"/>
      <name val="Arial"/>
      <family val="2"/>
    </font>
    <font>
      <sz val="13"/>
      <color theme="1"/>
      <name val="Arial"/>
      <family val="2"/>
    </font>
    <font>
      <u/>
      <sz val="14"/>
      <color theme="10"/>
      <name val="Arial"/>
      <family val="2"/>
    </font>
    <font>
      <sz val="14"/>
      <color theme="10"/>
      <name val="Arial"/>
      <family val="2"/>
    </font>
  </fonts>
  <fills count="2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DBE5F1"/>
        <bgColor rgb="FFDBE5F1"/>
      </patternFill>
    </fill>
    <fill>
      <patternFill patternType="solid">
        <fgColor theme="0" tint="-4.9989318521683403E-2"/>
        <bgColor indexed="64"/>
      </patternFill>
    </fill>
    <fill>
      <patternFill patternType="solid">
        <fgColor theme="0" tint="-0.14999847407452621"/>
        <bgColor rgb="FFD8D8D8"/>
      </patternFill>
    </fill>
    <fill>
      <patternFill patternType="solid">
        <fgColor theme="0" tint="-4.9989318521683403E-2"/>
        <bgColor rgb="FFF2F2F2"/>
      </patternFill>
    </fill>
    <fill>
      <patternFill patternType="solid">
        <fgColor theme="0" tint="-4.9989318521683403E-2"/>
        <bgColor rgb="FFD8D8D8"/>
      </patternFill>
    </fill>
    <fill>
      <patternFill patternType="solid">
        <fgColor theme="0" tint="-0.14999847407452621"/>
        <bgColor indexed="64"/>
      </patternFill>
    </fill>
    <fill>
      <patternFill patternType="solid">
        <fgColor theme="2" tint="-4.9989318521683403E-2"/>
        <bgColor rgb="FFF2F2F2"/>
      </patternFill>
    </fill>
    <fill>
      <patternFill patternType="solid">
        <fgColor theme="0"/>
        <bgColor indexed="64"/>
      </patternFill>
    </fill>
    <fill>
      <patternFill patternType="solid">
        <fgColor theme="8" tint="0.59999389629810485"/>
        <bgColor indexed="64"/>
      </patternFill>
    </fill>
    <fill>
      <patternFill patternType="solid">
        <fgColor theme="2" tint="-0.249977111117893"/>
        <bgColor rgb="FFBFBFBF"/>
      </patternFill>
    </fill>
    <fill>
      <patternFill patternType="solid">
        <fgColor theme="2" tint="-0.249977111117893"/>
        <bgColor indexed="64"/>
      </patternFill>
    </fill>
    <fill>
      <patternFill patternType="solid">
        <fgColor theme="2" tint="-0.249977111117893"/>
        <bgColor rgb="FFDBE5F1"/>
      </patternFill>
    </fill>
    <fill>
      <patternFill patternType="solid">
        <fgColor theme="4" tint="0.79998168889431442"/>
        <bgColor indexed="64"/>
      </patternFill>
    </fill>
    <fill>
      <patternFill patternType="solid">
        <fgColor theme="4" tint="0.79998168889431442"/>
        <bgColor theme="0"/>
      </patternFill>
    </fill>
    <fill>
      <patternFill patternType="solid">
        <fgColor theme="4" tint="0.79998168889431442"/>
        <bgColor rgb="FFBFBFBF"/>
      </patternFill>
    </fill>
    <fill>
      <patternFill patternType="solid">
        <fgColor theme="4" tint="0.39997558519241921"/>
        <bgColor rgb="FFF2F2F2"/>
      </patternFill>
    </fill>
    <fill>
      <patternFill patternType="solid">
        <fgColor theme="4" tint="0.39997558519241921"/>
        <bgColor indexed="64"/>
      </patternFill>
    </fill>
    <fill>
      <patternFill patternType="solid">
        <fgColor theme="4" tint="0.59999389629810485"/>
        <bgColor rgb="FFD8D8D8"/>
      </patternFill>
    </fill>
    <fill>
      <patternFill patternType="solid">
        <fgColor theme="4" tint="0.59999389629810485"/>
        <bgColor indexed="64"/>
      </patternFill>
    </fill>
  </fills>
  <borders count="92">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medium">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s>
  <cellStyleXfs count="6">
    <xf numFmtId="0" fontId="0" fillId="0" borderId="0"/>
    <xf numFmtId="0" fontId="1" fillId="0" borderId="0"/>
    <xf numFmtId="43"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44" fontId="20" fillId="0" borderId="0" applyFont="0" applyFill="0" applyBorder="0" applyAlignment="0" applyProtection="0"/>
  </cellStyleXfs>
  <cellXfs count="389">
    <xf numFmtId="0" fontId="0" fillId="0" borderId="0" xfId="0"/>
    <xf numFmtId="0" fontId="2" fillId="2" borderId="5" xfId="0" applyFont="1" applyFill="1" applyBorder="1" applyAlignment="1">
      <alignment horizontal="center" vertical="center"/>
    </xf>
    <xf numFmtId="0" fontId="2" fillId="3" borderId="5" xfId="0" applyFont="1" applyFill="1" applyBorder="1" applyAlignment="1">
      <alignment vertical="center"/>
    </xf>
    <xf numFmtId="0" fontId="2" fillId="3" borderId="7" xfId="0" applyFont="1" applyFill="1" applyBorder="1" applyAlignment="1">
      <alignment vertical="center"/>
    </xf>
    <xf numFmtId="165" fontId="3" fillId="0" borderId="12" xfId="0" applyNumberFormat="1" applyFont="1" applyBorder="1" applyAlignment="1">
      <alignment horizontal="right" vertical="center" shrinkToFit="1"/>
    </xf>
    <xf numFmtId="0" fontId="2" fillId="0" borderId="0" xfId="0" applyFont="1" applyAlignment="1">
      <alignment vertical="center" textRotation="90"/>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textRotation="90"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horizontal="left" wrapText="1"/>
    </xf>
    <xf numFmtId="167" fontId="4" fillId="0" borderId="0" xfId="0" applyNumberFormat="1" applyFont="1"/>
    <xf numFmtId="165" fontId="3" fillId="0" borderId="33" xfId="0" applyNumberFormat="1" applyFont="1" applyBorder="1" applyAlignment="1">
      <alignment horizontal="right" vertical="center" shrinkToFit="1"/>
    </xf>
    <xf numFmtId="0" fontId="5" fillId="0" borderId="0" xfId="0" applyFont="1"/>
    <xf numFmtId="0" fontId="1" fillId="0" borderId="0" xfId="1"/>
    <xf numFmtId="0" fontId="8" fillId="8" borderId="37" xfId="1" applyFont="1" applyFill="1" applyBorder="1" applyAlignment="1">
      <alignment wrapText="1"/>
    </xf>
    <xf numFmtId="0" fontId="9" fillId="8" borderId="37" xfId="1" applyFont="1" applyFill="1" applyBorder="1" applyAlignment="1">
      <alignment wrapText="1"/>
    </xf>
    <xf numFmtId="0" fontId="9" fillId="8" borderId="37" xfId="1" applyFont="1" applyFill="1" applyBorder="1" applyAlignment="1">
      <alignment horizontal="center" vertical="center" wrapText="1"/>
    </xf>
    <xf numFmtId="0" fontId="10" fillId="8" borderId="37" xfId="1" applyFont="1" applyFill="1" applyBorder="1" applyAlignment="1">
      <alignment wrapText="1"/>
    </xf>
    <xf numFmtId="0" fontId="10" fillId="8" borderId="37" xfId="1" applyFont="1" applyFill="1" applyBorder="1" applyAlignment="1">
      <alignment vertical="center" wrapText="1"/>
    </xf>
    <xf numFmtId="0" fontId="10" fillId="8" borderId="37" xfId="1" applyFont="1" applyFill="1" applyBorder="1" applyAlignment="1">
      <alignment horizontal="center" vertical="center" wrapText="1"/>
    </xf>
    <xf numFmtId="0" fontId="1" fillId="0" borderId="37" xfId="1" applyBorder="1" applyAlignment="1">
      <alignment wrapText="1"/>
    </xf>
    <xf numFmtId="0" fontId="7" fillId="0" borderId="37" xfId="1" applyFont="1" applyBorder="1" applyAlignment="1">
      <alignment wrapText="1"/>
    </xf>
    <xf numFmtId="0" fontId="1" fillId="0" borderId="37" xfId="1" applyBorder="1" applyAlignment="1">
      <alignment vertical="center" wrapText="1"/>
    </xf>
    <xf numFmtId="0" fontId="1" fillId="0" borderId="0" xfId="1" applyAlignment="1">
      <alignment wrapText="1"/>
    </xf>
    <xf numFmtId="0" fontId="7" fillId="0" borderId="37" xfId="1" applyFont="1" applyBorder="1" applyAlignment="1">
      <alignment vertical="center" wrapText="1"/>
    </xf>
    <xf numFmtId="0" fontId="8" fillId="0" borderId="37" xfId="1" applyFont="1" applyBorder="1" applyAlignment="1">
      <alignment wrapText="1"/>
    </xf>
    <xf numFmtId="0" fontId="8" fillId="0" borderId="37" xfId="1" applyFont="1" applyBorder="1" applyAlignment="1">
      <alignment vertical="center" wrapText="1"/>
    </xf>
    <xf numFmtId="164" fontId="4" fillId="0" borderId="16" xfId="0" applyNumberFormat="1" applyFont="1" applyBorder="1" applyAlignment="1">
      <alignment horizontal="center" vertical="top" wrapText="1"/>
    </xf>
    <xf numFmtId="165" fontId="2" fillId="0" borderId="16" xfId="0" applyNumberFormat="1" applyFont="1" applyBorder="1" applyAlignment="1">
      <alignment horizontal="right" vertical="top" shrinkToFit="1"/>
    </xf>
    <xf numFmtId="0" fontId="4" fillId="0" borderId="0" xfId="0" applyFont="1" applyAlignment="1">
      <alignment vertical="top"/>
    </xf>
    <xf numFmtId="165" fontId="2" fillId="0" borderId="13" xfId="0" applyNumberFormat="1" applyFont="1" applyBorder="1" applyAlignment="1">
      <alignment horizontal="right" vertical="top" shrinkToFit="1"/>
    </xf>
    <xf numFmtId="4" fontId="4" fillId="0" borderId="13" xfId="0" applyNumberFormat="1" applyFont="1" applyBorder="1" applyAlignment="1">
      <alignment vertical="top" wrapText="1"/>
    </xf>
    <xf numFmtId="0" fontId="2" fillId="7" borderId="13" xfId="0" applyFont="1" applyFill="1" applyBorder="1" applyAlignment="1">
      <alignment horizontal="center" vertical="top"/>
    </xf>
    <xf numFmtId="166" fontId="4" fillId="0" borderId="13" xfId="0" applyNumberFormat="1" applyFont="1" applyBorder="1" applyAlignment="1">
      <alignment horizontal="right" vertical="top" wrapText="1"/>
    </xf>
    <xf numFmtId="0" fontId="2" fillId="7" borderId="19" xfId="0" applyFont="1" applyFill="1" applyBorder="1"/>
    <xf numFmtId="0" fontId="2" fillId="5" borderId="53" xfId="0" applyFont="1" applyFill="1" applyBorder="1" applyAlignment="1">
      <alignment vertical="center"/>
    </xf>
    <xf numFmtId="0" fontId="2" fillId="5" borderId="54" xfId="0" applyFont="1" applyFill="1" applyBorder="1" applyAlignment="1">
      <alignment vertical="center"/>
    </xf>
    <xf numFmtId="1" fontId="4" fillId="4" borderId="13" xfId="0" applyNumberFormat="1" applyFont="1" applyFill="1" applyBorder="1" applyAlignment="1">
      <alignment horizontal="center" vertical="center" wrapText="1"/>
    </xf>
    <xf numFmtId="4" fontId="4" fillId="4" borderId="13" xfId="0" applyNumberFormat="1" applyFont="1" applyFill="1" applyBorder="1" applyAlignment="1">
      <alignment horizontal="center" vertical="center" wrapText="1"/>
    </xf>
    <xf numFmtId="1" fontId="4" fillId="11" borderId="13" xfId="0" applyNumberFormat="1" applyFont="1" applyFill="1" applyBorder="1" applyAlignment="1">
      <alignment horizontal="center" vertical="center" wrapText="1"/>
    </xf>
    <xf numFmtId="4" fontId="4" fillId="11" borderId="13"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13" borderId="13" xfId="0" applyNumberFormat="1" applyFont="1" applyFill="1" applyBorder="1" applyAlignment="1">
      <alignment horizontal="center" vertical="center" wrapText="1"/>
    </xf>
    <xf numFmtId="4" fontId="4" fillId="10" borderId="16" xfId="0" applyNumberFormat="1" applyFont="1" applyFill="1" applyBorder="1" applyAlignment="1">
      <alignment horizontal="center" vertical="center" wrapText="1"/>
    </xf>
    <xf numFmtId="0" fontId="4" fillId="11" borderId="52" xfId="0" applyFont="1" applyFill="1" applyBorder="1" applyAlignment="1">
      <alignment horizontal="center" vertical="center" wrapText="1"/>
    </xf>
    <xf numFmtId="1" fontId="4" fillId="11" borderId="67" xfId="0" applyNumberFormat="1" applyFont="1" applyFill="1" applyBorder="1" applyAlignment="1">
      <alignment horizontal="center" vertical="center" wrapText="1"/>
    </xf>
    <xf numFmtId="1" fontId="4" fillId="11" borderId="15" xfId="0" applyNumberFormat="1" applyFont="1" applyFill="1" applyBorder="1" applyAlignment="1">
      <alignment horizontal="center" vertical="center" wrapText="1"/>
    </xf>
    <xf numFmtId="1" fontId="4" fillId="11" borderId="68" xfId="0" applyNumberFormat="1"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vertical="center"/>
    </xf>
    <xf numFmtId="164"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xf>
    <xf numFmtId="166" fontId="4" fillId="0" borderId="12" xfId="0" applyNumberFormat="1" applyFont="1" applyBorder="1" applyAlignment="1">
      <alignment horizontal="right" vertical="center" wrapText="1"/>
    </xf>
    <xf numFmtId="4" fontId="4" fillId="0" borderId="12" xfId="0" applyNumberFormat="1"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right"/>
    </xf>
    <xf numFmtId="0" fontId="4" fillId="0" borderId="31" xfId="0" applyFont="1" applyBorder="1" applyAlignment="1">
      <alignment horizontal="center"/>
    </xf>
    <xf numFmtId="0" fontId="2" fillId="5" borderId="32" xfId="0" applyFont="1" applyFill="1" applyBorder="1" applyAlignment="1">
      <alignment vertical="center"/>
    </xf>
    <xf numFmtId="0" fontId="2" fillId="5" borderId="33" xfId="0" applyFont="1" applyFill="1" applyBorder="1" applyAlignment="1">
      <alignment vertical="center"/>
    </xf>
    <xf numFmtId="4" fontId="2" fillId="7" borderId="33" xfId="0" applyNumberFormat="1" applyFont="1" applyFill="1" applyBorder="1" applyAlignment="1">
      <alignment horizontal="right" vertical="center"/>
    </xf>
    <xf numFmtId="0" fontId="2" fillId="5" borderId="33" xfId="0" applyFont="1" applyFill="1" applyBorder="1" applyAlignment="1">
      <alignment horizontal="right" vertical="center"/>
    </xf>
    <xf numFmtId="166" fontId="2" fillId="7" borderId="33" xfId="0" applyNumberFormat="1" applyFont="1" applyFill="1" applyBorder="1" applyAlignment="1">
      <alignment horizontal="right" vertical="center" wrapText="1"/>
    </xf>
    <xf numFmtId="0" fontId="2" fillId="5" borderId="33" xfId="0" applyFont="1" applyFill="1" applyBorder="1" applyAlignment="1">
      <alignment horizontal="center" vertical="top"/>
    </xf>
    <xf numFmtId="0" fontId="2" fillId="5" borderId="33" xfId="0" applyFont="1" applyFill="1" applyBorder="1" applyAlignment="1">
      <alignment horizontal="center" vertical="center"/>
    </xf>
    <xf numFmtId="0" fontId="2" fillId="5" borderId="33" xfId="0" applyFont="1" applyFill="1" applyBorder="1" applyAlignment="1">
      <alignment horizontal="right"/>
    </xf>
    <xf numFmtId="1" fontId="2" fillId="7" borderId="33" xfId="0" applyNumberFormat="1" applyFont="1" applyFill="1" applyBorder="1" applyAlignment="1">
      <alignment horizontal="center" vertical="center"/>
    </xf>
    <xf numFmtId="0" fontId="2" fillId="5" borderId="36" xfId="0" applyFont="1" applyFill="1" applyBorder="1" applyAlignment="1">
      <alignment horizontal="right"/>
    </xf>
    <xf numFmtId="0" fontId="0" fillId="0" borderId="0" xfId="0" applyAlignment="1">
      <alignment horizontal="center"/>
    </xf>
    <xf numFmtId="0" fontId="13" fillId="0" borderId="0" xfId="0" applyFont="1" applyAlignment="1">
      <alignment horizontal="center" vertical="center" wrapText="1"/>
    </xf>
    <xf numFmtId="0" fontId="14" fillId="0" borderId="0" xfId="0" applyFont="1" applyAlignment="1">
      <alignment horizontal="center"/>
    </xf>
    <xf numFmtId="0" fontId="13"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2" fillId="16" borderId="54" xfId="0" applyFont="1" applyFill="1" applyBorder="1" applyAlignment="1">
      <alignment vertical="center"/>
    </xf>
    <xf numFmtId="0" fontId="2" fillId="18" borderId="54" xfId="0" applyFont="1" applyFill="1" applyBorder="1" applyAlignment="1">
      <alignment horizontal="right" vertical="center"/>
    </xf>
    <xf numFmtId="165" fontId="3" fillId="17" borderId="54" xfId="0" applyNumberFormat="1" applyFont="1" applyFill="1" applyBorder="1" applyAlignment="1">
      <alignment horizontal="right" vertical="center" shrinkToFit="1"/>
    </xf>
    <xf numFmtId="0" fontId="2" fillId="16" borderId="54" xfId="0" applyFont="1" applyFill="1" applyBorder="1" applyAlignment="1">
      <alignment horizontal="right" vertical="center"/>
    </xf>
    <xf numFmtId="0" fontId="2" fillId="16" borderId="54" xfId="0" applyFont="1" applyFill="1" applyBorder="1" applyAlignment="1">
      <alignment horizontal="right"/>
    </xf>
    <xf numFmtId="0" fontId="2" fillId="17" borderId="54" xfId="0" applyFont="1" applyFill="1" applyBorder="1" applyAlignment="1">
      <alignment horizontal="right"/>
    </xf>
    <xf numFmtId="0" fontId="2" fillId="16" borderId="57" xfId="0" applyFont="1" applyFill="1" applyBorder="1" applyAlignment="1">
      <alignment horizontal="right"/>
    </xf>
    <xf numFmtId="165" fontId="3" fillId="15" borderId="54" xfId="0" applyNumberFormat="1" applyFont="1" applyFill="1" applyBorder="1" applyAlignment="1">
      <alignment horizontal="right" vertical="center" shrinkToFit="1"/>
    </xf>
    <xf numFmtId="0" fontId="16" fillId="20" borderId="50" xfId="0" applyFont="1" applyFill="1" applyBorder="1" applyAlignment="1">
      <alignment vertical="center"/>
    </xf>
    <xf numFmtId="0" fontId="16" fillId="22" borderId="50" xfId="0" applyFont="1" applyFill="1" applyBorder="1" applyAlignment="1">
      <alignment horizontal="center" vertical="center"/>
    </xf>
    <xf numFmtId="1" fontId="2" fillId="24" borderId="73" xfId="0" applyNumberFormat="1" applyFont="1" applyFill="1" applyBorder="1" applyAlignment="1">
      <alignment horizontal="center" vertical="center" textRotation="90" wrapText="1"/>
    </xf>
    <xf numFmtId="0" fontId="19" fillId="0" borderId="0" xfId="0" applyFont="1"/>
    <xf numFmtId="0" fontId="14" fillId="0" borderId="75" xfId="0" applyFont="1" applyBorder="1" applyAlignment="1">
      <alignment horizontal="center" vertical="center" wrapText="1"/>
    </xf>
    <xf numFmtId="0" fontId="21" fillId="0" borderId="37" xfId="0" applyFont="1" applyBorder="1" applyAlignment="1">
      <alignment horizontal="justify" vertical="center" wrapText="1"/>
    </xf>
    <xf numFmtId="0" fontId="14" fillId="0" borderId="37" xfId="0" applyFont="1" applyBorder="1" applyAlignment="1">
      <alignment horizontal="left" vertical="center" wrapText="1"/>
    </xf>
    <xf numFmtId="0" fontId="14" fillId="0" borderId="37" xfId="0" applyFont="1" applyBorder="1" applyAlignment="1">
      <alignment horizontal="center" vertical="center" wrapText="1"/>
    </xf>
    <xf numFmtId="164" fontId="14" fillId="0" borderId="16" xfId="0" applyNumberFormat="1" applyFont="1" applyBorder="1" applyAlignment="1">
      <alignment horizontal="center" vertical="center" wrapText="1"/>
    </xf>
    <xf numFmtId="164" fontId="14" fillId="0" borderId="23" xfId="0" applyNumberFormat="1" applyFont="1" applyBorder="1" applyAlignment="1">
      <alignment horizontal="center" vertical="center" wrapText="1"/>
    </xf>
    <xf numFmtId="165" fontId="22" fillId="0" borderId="37" xfId="0" applyNumberFormat="1" applyFont="1" applyBorder="1" applyAlignment="1">
      <alignment horizontal="center" vertical="center" shrinkToFit="1"/>
    </xf>
    <xf numFmtId="0" fontId="14" fillId="0" borderId="37" xfId="0" applyFont="1" applyBorder="1" applyAlignment="1">
      <alignment horizontal="justify" vertical="center"/>
    </xf>
    <xf numFmtId="43" fontId="14" fillId="0" borderId="37" xfId="2" applyFont="1" applyFill="1" applyBorder="1" applyAlignment="1">
      <alignment horizontal="center" vertical="center" wrapText="1"/>
    </xf>
    <xf numFmtId="1" fontId="14" fillId="0" borderId="37" xfId="2" applyNumberFormat="1" applyFont="1" applyFill="1" applyBorder="1" applyAlignment="1">
      <alignment horizontal="center" vertical="center" wrapText="1"/>
    </xf>
    <xf numFmtId="0" fontId="14" fillId="0" borderId="37" xfId="0" applyFont="1" applyBorder="1" applyAlignment="1">
      <alignment horizontal="justify" vertical="center" wrapText="1"/>
    </xf>
    <xf numFmtId="0" fontId="14" fillId="0" borderId="16"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23" xfId="0" applyFont="1" applyBorder="1" applyAlignment="1">
      <alignment horizontal="left" vertical="center" wrapText="1"/>
    </xf>
    <xf numFmtId="4" fontId="14" fillId="0" borderId="37" xfId="0" applyNumberFormat="1" applyFont="1" applyBorder="1" applyAlignment="1">
      <alignment horizontal="center" vertical="center" wrapText="1"/>
    </xf>
    <xf numFmtId="0" fontId="14" fillId="0" borderId="16"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4" fontId="21" fillId="0" borderId="37" xfId="0" applyNumberFormat="1" applyFont="1" applyBorder="1" applyAlignment="1">
      <alignment horizontal="center" vertical="center" wrapText="1"/>
    </xf>
    <xf numFmtId="165" fontId="22" fillId="0" borderId="16" xfId="0" applyNumberFormat="1" applyFont="1" applyBorder="1" applyAlignment="1">
      <alignment horizontal="center" vertical="center" shrinkToFit="1"/>
    </xf>
    <xf numFmtId="0" fontId="14" fillId="0" borderId="9" xfId="0" applyFont="1" applyBorder="1" applyAlignment="1">
      <alignment horizontal="center" vertical="center" wrapText="1"/>
    </xf>
    <xf numFmtId="0" fontId="14" fillId="0" borderId="9" xfId="0" applyFont="1" applyBorder="1" applyAlignment="1">
      <alignment horizontal="left" vertical="center" wrapText="1"/>
    </xf>
    <xf numFmtId="2" fontId="14" fillId="0" borderId="37" xfId="2" applyNumberFormat="1" applyFont="1" applyFill="1" applyBorder="1" applyAlignment="1">
      <alignment horizontal="center" vertical="center" wrapText="1"/>
    </xf>
    <xf numFmtId="166" fontId="14" fillId="0" borderId="37" xfId="0" applyNumberFormat="1" applyFont="1" applyBorder="1" applyAlignment="1">
      <alignment horizontal="center" vertical="center" wrapText="1"/>
    </xf>
    <xf numFmtId="0" fontId="14" fillId="0" borderId="18" xfId="0" applyFont="1" applyBorder="1" applyAlignment="1">
      <alignment horizontal="left" vertical="center" wrapText="1"/>
    </xf>
    <xf numFmtId="0" fontId="14" fillId="0" borderId="18" xfId="0" applyFont="1" applyBorder="1" applyAlignment="1">
      <alignment horizontal="center" vertical="center" wrapText="1"/>
    </xf>
    <xf numFmtId="165" fontId="22" fillId="0" borderId="13" xfId="0" applyNumberFormat="1" applyFont="1" applyBorder="1" applyAlignment="1">
      <alignment horizontal="center" vertical="center" shrinkToFit="1"/>
    </xf>
    <xf numFmtId="0" fontId="14" fillId="0" borderId="22"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19" xfId="0" applyFont="1" applyBorder="1" applyAlignment="1">
      <alignment horizontal="center" vertical="center" wrapText="1"/>
    </xf>
    <xf numFmtId="164" fontId="14" fillId="0" borderId="18" xfId="0" applyNumberFormat="1" applyFont="1" applyBorder="1" applyAlignment="1">
      <alignment horizontal="center" vertical="center" wrapText="1"/>
    </xf>
    <xf numFmtId="164" fontId="14" fillId="0" borderId="22" xfId="0" applyNumberFormat="1" applyFont="1" applyBorder="1" applyAlignment="1">
      <alignment horizontal="center" vertical="center" wrapText="1"/>
    </xf>
    <xf numFmtId="0" fontId="21" fillId="0" borderId="75" xfId="0" applyFont="1" applyBorder="1" applyAlignment="1">
      <alignment horizontal="center" vertical="center" wrapText="1"/>
    </xf>
    <xf numFmtId="0" fontId="14" fillId="0" borderId="75" xfId="0" applyFont="1" applyBorder="1" applyAlignment="1">
      <alignment horizontal="left" vertical="center" wrapText="1"/>
    </xf>
    <xf numFmtId="164" fontId="14" fillId="0" borderId="75" xfId="0" applyNumberFormat="1" applyFont="1" applyBorder="1" applyAlignment="1">
      <alignment horizontal="center" vertical="center" wrapText="1"/>
    </xf>
    <xf numFmtId="164" fontId="14" fillId="0" borderId="37" xfId="0" applyNumberFormat="1" applyFont="1" applyBorder="1" applyAlignment="1">
      <alignment horizontal="center" vertical="center" wrapText="1"/>
    </xf>
    <xf numFmtId="0" fontId="14" fillId="0" borderId="75" xfId="0" applyFont="1" applyBorder="1" applyAlignment="1">
      <alignment horizontal="center" vertical="center"/>
    </xf>
    <xf numFmtId="10" fontId="23" fillId="0" borderId="75" xfId="0" applyNumberFormat="1" applyFont="1" applyBorder="1" applyAlignment="1">
      <alignment horizontal="center" vertical="center" shrinkToFit="1"/>
    </xf>
    <xf numFmtId="4" fontId="14" fillId="0" borderId="75" xfId="0" applyNumberFormat="1" applyFont="1" applyBorder="1" applyAlignment="1">
      <alignment horizontal="center" vertical="center" wrapText="1"/>
    </xf>
    <xf numFmtId="165" fontId="23" fillId="0" borderId="75" xfId="0" applyNumberFormat="1" applyFont="1" applyBorder="1" applyAlignment="1">
      <alignment horizontal="center" vertical="center" shrinkToFit="1"/>
    </xf>
    <xf numFmtId="43" fontId="14" fillId="0" borderId="75" xfId="2" applyFont="1" applyFill="1" applyBorder="1" applyAlignment="1">
      <alignment horizontal="center" vertical="center" wrapText="1"/>
    </xf>
    <xf numFmtId="1" fontId="14" fillId="0" borderId="75" xfId="2" applyNumberFormat="1" applyFont="1" applyFill="1" applyBorder="1" applyAlignment="1">
      <alignment horizontal="center" vertical="center"/>
    </xf>
    <xf numFmtId="0" fontId="14" fillId="0" borderId="39" xfId="0" applyFont="1" applyBorder="1" applyAlignment="1">
      <alignment horizontal="center" vertical="center" wrapText="1"/>
    </xf>
    <xf numFmtId="165" fontId="23" fillId="0" borderId="37" xfId="0" applyNumberFormat="1" applyFont="1" applyBorder="1" applyAlignment="1">
      <alignment horizontal="center" vertical="center" shrinkToFit="1"/>
    </xf>
    <xf numFmtId="0" fontId="24" fillId="20" borderId="50" xfId="0" applyFont="1" applyFill="1" applyBorder="1" applyAlignment="1">
      <alignment horizontal="center" vertical="center"/>
    </xf>
    <xf numFmtId="0" fontId="25" fillId="0" borderId="75" xfId="0" applyFont="1" applyBorder="1" applyAlignment="1">
      <alignment horizontal="center" vertical="center" wrapText="1"/>
    </xf>
    <xf numFmtId="1" fontId="26" fillId="0" borderId="16" xfId="0" applyNumberFormat="1" applyFont="1" applyBorder="1" applyAlignment="1">
      <alignment horizontal="center" vertical="center" wrapText="1"/>
    </xf>
    <xf numFmtId="0" fontId="26" fillId="0" borderId="18" xfId="0" applyFont="1" applyBorder="1" applyAlignment="1">
      <alignment horizontal="center" vertical="center" wrapText="1"/>
    </xf>
    <xf numFmtId="0" fontId="27" fillId="0" borderId="75" xfId="0" applyFont="1" applyBorder="1" applyAlignment="1">
      <alignment horizontal="center" vertical="center" wrapText="1"/>
    </xf>
    <xf numFmtId="1" fontId="22" fillId="24" borderId="13" xfId="0" applyNumberFormat="1" applyFont="1" applyFill="1" applyBorder="1" applyAlignment="1">
      <alignment horizontal="center" vertical="center" wrapText="1"/>
    </xf>
    <xf numFmtId="1" fontId="22" fillId="11" borderId="90" xfId="0" applyNumberFormat="1" applyFont="1" applyFill="1" applyBorder="1" applyAlignment="1">
      <alignment horizontal="center" vertical="center" wrapText="1"/>
    </xf>
    <xf numFmtId="1" fontId="22" fillId="11" borderId="19" xfId="0" applyNumberFormat="1" applyFont="1" applyFill="1" applyBorder="1" applyAlignment="1">
      <alignment horizontal="center" vertical="center" wrapText="1"/>
    </xf>
    <xf numFmtId="4" fontId="22" fillId="11" borderId="19"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wrapText="1"/>
    </xf>
    <xf numFmtId="4" fontId="22" fillId="2" borderId="19" xfId="0" applyNumberFormat="1" applyFont="1" applyFill="1" applyBorder="1" applyAlignment="1">
      <alignment horizontal="center" vertical="center" wrapText="1"/>
    </xf>
    <xf numFmtId="4" fontId="22" fillId="13" borderId="19" xfId="0" applyNumberFormat="1" applyFont="1" applyFill="1" applyBorder="1" applyAlignment="1">
      <alignment horizontal="center" vertical="center" wrapText="1"/>
    </xf>
    <xf numFmtId="4" fontId="22" fillId="10" borderId="18" xfId="0" applyNumberFormat="1" applyFont="1" applyFill="1" applyBorder="1" applyAlignment="1">
      <alignment horizontal="center" vertical="center" wrapText="1"/>
    </xf>
    <xf numFmtId="0" fontId="22" fillId="11" borderId="69" xfId="0" applyFont="1" applyFill="1" applyBorder="1" applyAlignment="1">
      <alignment horizontal="center" vertical="center" wrapText="1"/>
    </xf>
    <xf numFmtId="0" fontId="25" fillId="0" borderId="37"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37" xfId="0" applyFont="1" applyBorder="1" applyAlignment="1">
      <alignment horizontal="center" vertical="center"/>
    </xf>
    <xf numFmtId="0" fontId="14" fillId="0" borderId="40" xfId="0" applyFont="1" applyBorder="1" applyAlignment="1">
      <alignment horizontal="center" vertical="center" wrapText="1"/>
    </xf>
    <xf numFmtId="165" fontId="22" fillId="0" borderId="41" xfId="0" applyNumberFormat="1" applyFont="1" applyBorder="1" applyAlignment="1">
      <alignment horizontal="center" vertical="center" shrinkToFit="1"/>
    </xf>
    <xf numFmtId="169" fontId="14" fillId="0" borderId="37" xfId="0" applyNumberFormat="1" applyFont="1" applyBorder="1" applyAlignment="1">
      <alignment horizontal="center" wrapText="1"/>
    </xf>
    <xf numFmtId="166" fontId="14" fillId="0" borderId="41" xfId="0" applyNumberFormat="1" applyFont="1" applyBorder="1" applyAlignment="1">
      <alignment horizontal="center" vertical="center" wrapText="1"/>
    </xf>
    <xf numFmtId="0" fontId="25" fillId="0" borderId="77" xfId="0" applyFont="1" applyBorder="1" applyAlignment="1">
      <alignment horizontal="center" vertical="center" wrapText="1"/>
    </xf>
    <xf numFmtId="165" fontId="22" fillId="0" borderId="24" xfId="0" applyNumberFormat="1" applyFont="1" applyBorder="1" applyAlignment="1">
      <alignment horizontal="center" vertical="center" shrinkToFit="1"/>
    </xf>
    <xf numFmtId="9" fontId="22" fillId="0" borderId="37" xfId="3" applyFont="1" applyFill="1" applyBorder="1" applyAlignment="1">
      <alignment horizontal="center" vertical="center" shrinkToFit="1"/>
    </xf>
    <xf numFmtId="165" fontId="22" fillId="0" borderId="21" xfId="0" applyNumberFormat="1" applyFont="1" applyBorder="1" applyAlignment="1">
      <alignment horizontal="center" vertical="center" shrinkToFit="1"/>
    </xf>
    <xf numFmtId="0" fontId="14" fillId="0" borderId="18" xfId="0" applyFont="1" applyBorder="1" applyAlignment="1">
      <alignment horizontal="justify" vertical="center" wrapText="1"/>
    </xf>
    <xf numFmtId="0" fontId="14" fillId="0" borderId="10" xfId="0" applyFont="1" applyBorder="1" applyAlignment="1">
      <alignment horizontal="center" vertical="center" wrapText="1"/>
    </xf>
    <xf numFmtId="0" fontId="26" fillId="0" borderId="75" xfId="0" applyFont="1" applyBorder="1" applyAlignment="1">
      <alignment horizontal="center" vertical="center" wrapText="1"/>
    </xf>
    <xf numFmtId="0" fontId="27" fillId="0" borderId="37" xfId="0" applyFont="1" applyBorder="1" applyAlignment="1">
      <alignment horizontal="center" vertical="center" wrapText="1"/>
    </xf>
    <xf numFmtId="0" fontId="31" fillId="0" borderId="37" xfId="0" applyFont="1" applyBorder="1" applyAlignment="1">
      <alignment horizontal="center" vertical="center" wrapText="1"/>
    </xf>
    <xf numFmtId="0" fontId="27" fillId="0" borderId="77" xfId="0" applyFont="1" applyBorder="1" applyAlignment="1">
      <alignment horizontal="center" vertical="center" wrapText="1"/>
    </xf>
    <xf numFmtId="0" fontId="31" fillId="0" borderId="77"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23" xfId="0" applyFont="1" applyBorder="1" applyAlignment="1">
      <alignment horizontal="center" vertical="center" wrapText="1"/>
    </xf>
    <xf numFmtId="0" fontId="31" fillId="0" borderId="75" xfId="0" applyFont="1" applyBorder="1" applyAlignment="1">
      <alignment horizontal="center" vertical="center" wrapText="1"/>
    </xf>
    <xf numFmtId="0" fontId="32" fillId="0" borderId="75" xfId="0" applyFont="1" applyBorder="1" applyAlignment="1">
      <alignment horizontal="justify" vertical="center" wrapText="1"/>
    </xf>
    <xf numFmtId="44" fontId="14" fillId="0" borderId="40" xfId="5" applyFont="1" applyFill="1" applyBorder="1" applyAlignment="1">
      <alignment horizontal="center" vertical="center"/>
    </xf>
    <xf numFmtId="44" fontId="14" fillId="0" borderId="83" xfId="5" applyFont="1" applyFill="1" applyBorder="1" applyAlignment="1">
      <alignment horizontal="center" vertical="center"/>
    </xf>
    <xf numFmtId="44" fontId="14" fillId="0" borderId="44" xfId="5" applyFont="1" applyFill="1" applyBorder="1" applyAlignment="1">
      <alignment horizontal="center" vertical="center"/>
    </xf>
    <xf numFmtId="44" fontId="14" fillId="0" borderId="37" xfId="5" applyFont="1" applyFill="1" applyBorder="1" applyAlignment="1">
      <alignment horizontal="center" vertical="center"/>
    </xf>
    <xf numFmtId="44" fontId="14" fillId="0" borderId="82" xfId="5" applyFont="1" applyFill="1" applyBorder="1" applyAlignment="1">
      <alignment horizontal="center" vertical="center"/>
    </xf>
    <xf numFmtId="44" fontId="14" fillId="0" borderId="88" xfId="5" applyFont="1" applyFill="1" applyBorder="1" applyAlignment="1">
      <alignment horizontal="center" vertical="center"/>
    </xf>
    <xf numFmtId="44" fontId="14" fillId="0" borderId="75" xfId="5" applyFont="1" applyFill="1" applyBorder="1" applyAlignment="1">
      <alignment horizontal="center" vertical="center" wrapText="1"/>
    </xf>
    <xf numFmtId="44" fontId="14" fillId="0" borderId="37" xfId="5" applyFont="1" applyBorder="1" applyAlignment="1">
      <alignment horizontal="center" vertical="center" wrapText="1"/>
    </xf>
    <xf numFmtId="44" fontId="14" fillId="0" borderId="37" xfId="5" applyFont="1" applyBorder="1" applyAlignment="1">
      <alignment horizontal="center" vertical="center"/>
    </xf>
    <xf numFmtId="44" fontId="14" fillId="0" borderId="75" xfId="5" applyFont="1" applyFill="1" applyBorder="1" applyAlignment="1">
      <alignment vertical="center" wrapText="1"/>
    </xf>
    <xf numFmtId="44" fontId="14" fillId="0" borderId="41" xfId="5" applyFont="1" applyBorder="1" applyAlignment="1">
      <alignment horizontal="center" vertical="center" wrapText="1"/>
    </xf>
    <xf numFmtId="44" fontId="21" fillId="0" borderId="37" xfId="5" applyFont="1" applyBorder="1" applyAlignment="1">
      <alignment horizontal="center" vertical="center" wrapText="1"/>
    </xf>
    <xf numFmtId="44" fontId="14" fillId="0" borderId="37" xfId="5" applyFont="1" applyFill="1" applyBorder="1" applyAlignment="1">
      <alignment horizontal="center" vertical="center" wrapText="1"/>
    </xf>
    <xf numFmtId="168" fontId="22" fillId="16" borderId="54" xfId="0" applyNumberFormat="1" applyFont="1" applyFill="1" applyBorder="1" applyAlignment="1">
      <alignment horizontal="right" vertical="center"/>
    </xf>
    <xf numFmtId="166" fontId="22" fillId="18" borderId="54" xfId="0" applyNumberFormat="1" applyFont="1" applyFill="1" applyBorder="1" applyAlignment="1">
      <alignment horizontal="right" vertical="center" wrapText="1"/>
    </xf>
    <xf numFmtId="0" fontId="22" fillId="16" borderId="54" xfId="0" applyFont="1" applyFill="1" applyBorder="1" applyAlignment="1">
      <alignment horizontal="right"/>
    </xf>
    <xf numFmtId="0" fontId="25" fillId="0" borderId="37" xfId="0" applyFont="1" applyBorder="1" applyAlignment="1">
      <alignment horizontal="center" vertical="center"/>
    </xf>
    <xf numFmtId="0" fontId="2" fillId="2" borderId="37" xfId="0" applyFont="1" applyFill="1" applyBorder="1" applyAlignment="1">
      <alignment horizontal="left" vertical="center"/>
    </xf>
    <xf numFmtId="0" fontId="30" fillId="0" borderId="37" xfId="4" applyFont="1" applyBorder="1" applyAlignment="1">
      <alignment horizontal="center" vertical="center"/>
    </xf>
    <xf numFmtId="0" fontId="26" fillId="0" borderId="37"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43" fontId="14" fillId="0" borderId="75" xfId="2" applyFont="1" applyFill="1" applyBorder="1" applyAlignment="1">
      <alignment horizontal="center" vertical="center" wrapText="1"/>
    </xf>
    <xf numFmtId="43" fontId="14" fillId="0" borderId="76" xfId="2" applyFont="1" applyFill="1" applyBorder="1" applyAlignment="1">
      <alignment horizontal="center" vertical="center" wrapText="1"/>
    </xf>
    <xf numFmtId="43" fontId="14" fillId="0" borderId="89" xfId="2" applyFont="1" applyFill="1" applyBorder="1" applyAlignment="1">
      <alignment horizontal="center" vertical="center" wrapText="1"/>
    </xf>
    <xf numFmtId="0" fontId="2" fillId="16" borderId="55" xfId="0" applyFont="1" applyFill="1" applyBorder="1" applyAlignment="1">
      <alignment horizontal="right"/>
    </xf>
    <xf numFmtId="0" fontId="12" fillId="17" borderId="56" xfId="0" applyFont="1" applyFill="1" applyBorder="1"/>
    <xf numFmtId="0" fontId="4" fillId="0" borderId="37" xfId="0" applyFont="1" applyBorder="1" applyAlignment="1">
      <alignment horizontal="center"/>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89" xfId="0" applyFont="1" applyBorder="1" applyAlignment="1">
      <alignment horizontal="center" vertical="center" wrapText="1"/>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89" xfId="0" applyFont="1"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89" xfId="0" applyFont="1" applyBorder="1" applyAlignment="1">
      <alignment horizontal="center" vertical="center" wrapText="1"/>
    </xf>
    <xf numFmtId="0" fontId="30" fillId="0" borderId="40" xfId="4" applyFont="1" applyBorder="1" applyAlignment="1">
      <alignment horizontal="center" vertical="center"/>
    </xf>
    <xf numFmtId="0" fontId="22" fillId="2" borderId="40" xfId="0" applyFont="1" applyFill="1" applyBorder="1" applyAlignment="1">
      <alignment horizontal="left" vertical="center" wrapText="1"/>
    </xf>
    <xf numFmtId="0" fontId="22" fillId="2" borderId="42"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4" fillId="3" borderId="37" xfId="0" applyFont="1" applyFill="1" applyBorder="1" applyAlignment="1">
      <alignment horizontal="center" vertical="center" wrapText="1"/>
    </xf>
    <xf numFmtId="0" fontId="22" fillId="2" borderId="37" xfId="0" applyFont="1" applyFill="1" applyBorder="1" applyAlignment="1">
      <alignment horizontal="left" vertical="center" wrapText="1"/>
    </xf>
    <xf numFmtId="0" fontId="13" fillId="0" borderId="37" xfId="0" applyFont="1" applyBorder="1"/>
    <xf numFmtId="0" fontId="17" fillId="0" borderId="37" xfId="0" applyFont="1" applyBorder="1" applyAlignment="1">
      <alignment horizontal="center" vertical="center"/>
    </xf>
    <xf numFmtId="0" fontId="2" fillId="2" borderId="37" xfId="0" applyFont="1" applyFill="1" applyBorder="1" applyAlignment="1">
      <alignment horizontal="center" vertical="center"/>
    </xf>
    <xf numFmtId="0" fontId="33" fillId="0" borderId="40" xfId="4" applyFont="1" applyFill="1" applyBorder="1" applyAlignment="1">
      <alignment horizontal="center" vertical="center"/>
    </xf>
    <xf numFmtId="0" fontId="33" fillId="0" borderId="42" xfId="4" applyFont="1" applyFill="1" applyBorder="1" applyAlignment="1">
      <alignment horizontal="center" vertical="center"/>
    </xf>
    <xf numFmtId="0" fontId="33" fillId="0" borderId="41" xfId="4" applyFont="1" applyFill="1" applyBorder="1" applyAlignment="1">
      <alignment horizontal="center" vertical="center"/>
    </xf>
    <xf numFmtId="0" fontId="22" fillId="4" borderId="43" xfId="0" applyFont="1" applyFill="1" applyBorder="1" applyAlignment="1">
      <alignment horizontal="center" vertical="center" wrapText="1"/>
    </xf>
    <xf numFmtId="0" fontId="22" fillId="4" borderId="91"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80" xfId="0" applyFont="1" applyFill="1" applyBorder="1" applyAlignment="1">
      <alignment horizontal="center" vertical="center" wrapText="1"/>
    </xf>
    <xf numFmtId="0" fontId="26" fillId="0" borderId="64"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80"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37" xfId="0" applyFont="1" applyBorder="1" applyAlignment="1">
      <alignment horizontal="center" vertical="center"/>
    </xf>
    <xf numFmtId="0" fontId="14" fillId="0" borderId="74" xfId="0" applyFont="1" applyBorder="1" applyAlignment="1">
      <alignment horizontal="center" vertical="center" wrapText="1"/>
    </xf>
    <xf numFmtId="0" fontId="14" fillId="0" borderId="82" xfId="0" applyFont="1" applyBorder="1" applyAlignment="1">
      <alignment horizontal="center" vertical="center" wrapText="1"/>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9" xfId="0" applyFont="1" applyBorder="1" applyAlignment="1">
      <alignment horizontal="center" vertical="center"/>
    </xf>
    <xf numFmtId="14" fontId="26" fillId="0" borderId="40" xfId="0" applyNumberFormat="1" applyFont="1" applyBorder="1" applyAlignment="1">
      <alignment horizontal="center" vertical="center"/>
    </xf>
    <xf numFmtId="14" fontId="25" fillId="0" borderId="40" xfId="0" applyNumberFormat="1" applyFont="1" applyBorder="1" applyAlignment="1">
      <alignment horizontal="center" vertical="center"/>
    </xf>
    <xf numFmtId="0" fontId="34" fillId="0" borderId="40" xfId="4" applyFont="1" applyBorder="1" applyAlignment="1">
      <alignment horizontal="center" vertical="center"/>
    </xf>
    <xf numFmtId="1" fontId="14" fillId="0" borderId="75" xfId="2" applyNumberFormat="1" applyFont="1" applyFill="1" applyBorder="1" applyAlignment="1">
      <alignment horizontal="center" vertical="center"/>
    </xf>
    <xf numFmtId="1" fontId="14" fillId="0" borderId="76" xfId="2" applyNumberFormat="1" applyFont="1" applyFill="1" applyBorder="1" applyAlignment="1">
      <alignment horizontal="center" vertical="center"/>
    </xf>
    <xf numFmtId="1" fontId="14" fillId="0" borderId="89" xfId="2" applyNumberFormat="1" applyFont="1" applyFill="1" applyBorder="1" applyAlignment="1">
      <alignment horizontal="center" vertical="center"/>
    </xf>
    <xf numFmtId="0" fontId="22" fillId="4" borderId="46"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12" fillId="0" borderId="37" xfId="0" applyFont="1" applyBorder="1" applyAlignment="1">
      <alignment horizontal="center"/>
    </xf>
    <xf numFmtId="0" fontId="2" fillId="2" borderId="37"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16" borderId="55" xfId="0" applyFont="1" applyFill="1" applyBorder="1" applyAlignment="1">
      <alignment horizontal="right" vertical="center" wrapText="1"/>
    </xf>
    <xf numFmtId="14" fontId="17" fillId="0" borderId="37" xfId="0" applyNumberFormat="1" applyFont="1" applyBorder="1" applyAlignment="1">
      <alignment horizontal="center" vertical="center"/>
    </xf>
    <xf numFmtId="0" fontId="25" fillId="0" borderId="40" xfId="0" applyFont="1" applyBorder="1" applyAlignment="1">
      <alignment horizontal="center"/>
    </xf>
    <xf numFmtId="0" fontId="25" fillId="0" borderId="41" xfId="0" applyFont="1" applyBorder="1" applyAlignment="1">
      <alignment horizontal="center"/>
    </xf>
    <xf numFmtId="0" fontId="27" fillId="0" borderId="75"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89"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76" xfId="0" applyFont="1" applyBorder="1" applyAlignment="1">
      <alignment horizontal="center" vertical="center" wrapText="1"/>
    </xf>
    <xf numFmtId="0" fontId="31" fillId="0" borderId="89" xfId="0" applyFont="1" applyBorder="1" applyAlignment="1">
      <alignment horizontal="center" vertical="center" wrapText="1"/>
    </xf>
    <xf numFmtId="1" fontId="22" fillId="24" borderId="19" xfId="0" applyNumberFormat="1" applyFont="1" applyFill="1" applyBorder="1" applyAlignment="1">
      <alignment horizontal="center" vertical="center" wrapText="1"/>
    </xf>
    <xf numFmtId="1" fontId="22" fillId="24" borderId="16" xfId="0" applyNumberFormat="1" applyFont="1" applyFill="1" applyBorder="1" applyAlignment="1">
      <alignment horizontal="center" vertical="center" wrapText="1"/>
    </xf>
    <xf numFmtId="0" fontId="13" fillId="25" borderId="16" xfId="0" applyFont="1" applyFill="1" applyBorder="1"/>
    <xf numFmtId="1" fontId="22" fillId="24" borderId="9" xfId="0" applyNumberFormat="1" applyFont="1" applyFill="1" applyBorder="1" applyAlignment="1">
      <alignment horizontal="center" vertical="center" wrapText="1"/>
    </xf>
    <xf numFmtId="0" fontId="13" fillId="25" borderId="8" xfId="0" applyFont="1" applyFill="1" applyBorder="1"/>
    <xf numFmtId="4" fontId="22" fillId="24" borderId="19" xfId="0" applyNumberFormat="1" applyFont="1" applyFill="1" applyBorder="1" applyAlignment="1">
      <alignment horizontal="center" vertical="center" wrapText="1"/>
    </xf>
    <xf numFmtId="4" fontId="22" fillId="24" borderId="9" xfId="0" applyNumberFormat="1" applyFont="1" applyFill="1" applyBorder="1" applyAlignment="1">
      <alignment horizontal="center" vertical="center" wrapText="1"/>
    </xf>
    <xf numFmtId="1" fontId="16" fillId="24" borderId="19" xfId="0" applyNumberFormat="1" applyFont="1" applyFill="1" applyBorder="1" applyAlignment="1">
      <alignment horizontal="center" vertical="center" textRotation="90" wrapText="1"/>
    </xf>
    <xf numFmtId="1" fontId="16" fillId="24" borderId="18" xfId="0" applyNumberFormat="1" applyFont="1" applyFill="1" applyBorder="1" applyAlignment="1">
      <alignment horizontal="center" vertical="center" textRotation="90" wrapText="1"/>
    </xf>
    <xf numFmtId="1" fontId="16" fillId="24" borderId="74" xfId="0" applyNumberFormat="1" applyFont="1" applyFill="1" applyBorder="1" applyAlignment="1">
      <alignment horizontal="center" vertical="center" textRotation="90" wrapText="1"/>
    </xf>
    <xf numFmtId="1" fontId="16" fillId="24" borderId="22" xfId="0" applyNumberFormat="1" applyFont="1" applyFill="1" applyBorder="1" applyAlignment="1">
      <alignment horizontal="center" vertical="center" textRotation="90" wrapText="1"/>
    </xf>
    <xf numFmtId="1" fontId="16" fillId="24" borderId="37" xfId="0" applyNumberFormat="1" applyFont="1" applyFill="1" applyBorder="1" applyAlignment="1">
      <alignment horizontal="center" vertical="center" wrapText="1"/>
    </xf>
    <xf numFmtId="1" fontId="22" fillId="24" borderId="41" xfId="0" applyNumberFormat="1" applyFont="1" applyFill="1" applyBorder="1" applyAlignment="1">
      <alignment horizontal="center" vertical="center" wrapText="1"/>
    </xf>
    <xf numFmtId="1" fontId="22" fillId="24" borderId="37" xfId="0" applyNumberFormat="1" applyFont="1" applyFill="1" applyBorder="1" applyAlignment="1">
      <alignment horizontal="center" vertical="center" wrapText="1"/>
    </xf>
    <xf numFmtId="1" fontId="22" fillId="24" borderId="73" xfId="0" applyNumberFormat="1" applyFont="1" applyFill="1" applyBorder="1" applyAlignment="1">
      <alignment horizontal="center" vertical="center" wrapText="1"/>
    </xf>
    <xf numFmtId="1" fontId="22" fillId="24" borderId="21" xfId="0" applyNumberFormat="1" applyFont="1" applyFill="1" applyBorder="1" applyAlignment="1">
      <alignment horizontal="center" vertical="center" wrapText="1"/>
    </xf>
    <xf numFmtId="1" fontId="22" fillId="24" borderId="18" xfId="0" applyNumberFormat="1" applyFont="1" applyFill="1" applyBorder="1" applyAlignment="1">
      <alignment horizontal="center" vertical="center" wrapText="1"/>
    </xf>
    <xf numFmtId="0" fontId="16" fillId="22" borderId="60" xfId="0" applyFont="1" applyFill="1" applyBorder="1" applyAlignment="1">
      <alignment horizontal="center" vertical="center"/>
    </xf>
    <xf numFmtId="0" fontId="17" fillId="23" borderId="61" xfId="0" applyFont="1" applyFill="1" applyBorder="1"/>
    <xf numFmtId="0" fontId="17" fillId="23" borderId="59" xfId="0" applyFont="1" applyFill="1" applyBorder="1"/>
    <xf numFmtId="0" fontId="16" fillId="20" borderId="70" xfId="0" applyFont="1" applyFill="1" applyBorder="1" applyAlignment="1">
      <alignment horizontal="center" vertical="center"/>
    </xf>
    <xf numFmtId="0" fontId="16" fillId="20" borderId="71" xfId="0" applyFont="1" applyFill="1" applyBorder="1" applyAlignment="1">
      <alignment horizontal="center" vertical="center"/>
    </xf>
    <xf numFmtId="0" fontId="16" fillId="20" borderId="72" xfId="0" applyFont="1" applyFill="1" applyBorder="1" applyAlignment="1">
      <alignment horizontal="center" vertical="center"/>
    </xf>
    <xf numFmtId="0" fontId="16" fillId="21" borderId="62" xfId="0" applyFont="1" applyFill="1" applyBorder="1" applyAlignment="1">
      <alignment horizontal="center" vertical="center" wrapText="1"/>
    </xf>
    <xf numFmtId="0" fontId="18" fillId="19" borderId="10" xfId="0" applyFont="1" applyFill="1" applyBorder="1"/>
    <xf numFmtId="0" fontId="18" fillId="19" borderId="8" xfId="0" applyFont="1" applyFill="1" applyBorder="1"/>
    <xf numFmtId="0" fontId="16" fillId="21" borderId="74" xfId="0" applyFont="1" applyFill="1" applyBorder="1" applyAlignment="1">
      <alignment horizontal="center" vertical="center" wrapText="1"/>
    </xf>
    <xf numFmtId="0" fontId="16" fillId="21" borderId="38"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6" fillId="21" borderId="9" xfId="0" applyFont="1" applyFill="1" applyBorder="1" applyAlignment="1">
      <alignment horizontal="center" vertical="center"/>
    </xf>
    <xf numFmtId="0" fontId="16" fillId="21" borderId="9" xfId="0" applyFont="1" applyFill="1" applyBorder="1" applyAlignment="1">
      <alignment horizontal="center" vertical="center" wrapText="1"/>
    </xf>
    <xf numFmtId="0" fontId="18" fillId="19" borderId="10" xfId="0" applyFont="1" applyFill="1" applyBorder="1" applyAlignment="1">
      <alignment wrapText="1"/>
    </xf>
    <xf numFmtId="4" fontId="22" fillId="24" borderId="37" xfId="0" applyNumberFormat="1" applyFont="1" applyFill="1" applyBorder="1" applyAlignment="1">
      <alignment horizontal="center" vertical="center" wrapText="1"/>
    </xf>
    <xf numFmtId="4" fontId="22" fillId="24" borderId="63" xfId="0" applyNumberFormat="1" applyFont="1" applyFill="1" applyBorder="1" applyAlignment="1">
      <alignment horizontal="center" vertical="center" wrapText="1"/>
    </xf>
    <xf numFmtId="4" fontId="22" fillId="24" borderId="65" xfId="0" applyNumberFormat="1" applyFont="1" applyFill="1" applyBorder="1" applyAlignment="1">
      <alignment horizontal="center" vertical="center" wrapText="1"/>
    </xf>
    <xf numFmtId="1" fontId="16" fillId="24" borderId="64" xfId="0" applyNumberFormat="1" applyFont="1" applyFill="1" applyBorder="1" applyAlignment="1">
      <alignment horizontal="center" vertical="center" textRotation="90" wrapText="1"/>
    </xf>
    <xf numFmtId="1" fontId="16" fillId="24" borderId="51" xfId="0" applyNumberFormat="1" applyFont="1" applyFill="1" applyBorder="1" applyAlignment="1">
      <alignment horizontal="center" vertical="center" textRotation="90" wrapText="1"/>
    </xf>
    <xf numFmtId="0" fontId="16" fillId="22" borderId="58" xfId="0" applyFont="1" applyFill="1" applyBorder="1" applyAlignment="1">
      <alignment horizontal="center" vertical="center"/>
    </xf>
    <xf numFmtId="0" fontId="16" fillId="20" borderId="61" xfId="0" applyFont="1" applyFill="1" applyBorder="1" applyAlignment="1">
      <alignment horizontal="center" vertical="center"/>
    </xf>
    <xf numFmtId="0" fontId="16" fillId="20" borderId="59" xfId="0" applyFont="1" applyFill="1" applyBorder="1" applyAlignment="1">
      <alignment horizontal="center" vertical="center"/>
    </xf>
    <xf numFmtId="0" fontId="16" fillId="20" borderId="60" xfId="0" applyFont="1" applyFill="1" applyBorder="1" applyAlignment="1">
      <alignment horizontal="center" vertical="center"/>
    </xf>
    <xf numFmtId="0" fontId="17" fillId="19" borderId="61" xfId="0" applyFont="1" applyFill="1" applyBorder="1"/>
    <xf numFmtId="0" fontId="17" fillId="19" borderId="59" xfId="0" applyFont="1" applyFill="1" applyBorder="1"/>
    <xf numFmtId="0" fontId="13" fillId="25" borderId="10" xfId="0" applyFont="1" applyFill="1" applyBorder="1"/>
    <xf numFmtId="0" fontId="0" fillId="0" borderId="37" xfId="0" applyBorder="1" applyAlignment="1">
      <alignment horizontal="center"/>
    </xf>
    <xf numFmtId="0" fontId="24" fillId="0" borderId="40" xfId="0" applyFont="1" applyBorder="1" applyAlignment="1">
      <alignment horizontal="center" vertical="center"/>
    </xf>
    <xf numFmtId="0" fontId="24" fillId="0" borderId="42" xfId="0" applyFont="1" applyBorder="1" applyAlignment="1">
      <alignment horizontal="center" vertical="center"/>
    </xf>
    <xf numFmtId="0" fontId="24" fillId="0" borderId="41" xfId="0" applyFont="1" applyBorder="1" applyAlignment="1">
      <alignment horizontal="center" vertic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29" fillId="0" borderId="3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1"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1" xfId="0" applyFont="1" applyBorder="1" applyAlignment="1">
      <alignment horizontal="center" vertical="center" wrapText="1"/>
    </xf>
    <xf numFmtId="4" fontId="4" fillId="9" borderId="63" xfId="0" applyNumberFormat="1" applyFont="1" applyFill="1" applyBorder="1" applyAlignment="1">
      <alignment horizontal="center" vertical="center" wrapText="1"/>
    </xf>
    <xf numFmtId="4" fontId="4" fillId="9" borderId="65" xfId="0" applyNumberFormat="1" applyFont="1" applyFill="1" applyBorder="1" applyAlignment="1">
      <alignment horizontal="center" vertical="center" wrapText="1"/>
    </xf>
    <xf numFmtId="4" fontId="4" fillId="4" borderId="9" xfId="0" applyNumberFormat="1" applyFont="1" applyFill="1" applyBorder="1" applyAlignment="1">
      <alignment horizontal="center" vertical="center" wrapText="1"/>
    </xf>
    <xf numFmtId="0" fontId="12" fillId="0" borderId="10" xfId="0" applyFont="1" applyBorder="1"/>
    <xf numFmtId="1" fontId="4" fillId="4" borderId="19" xfId="0" applyNumberFormat="1" applyFont="1" applyFill="1" applyBorder="1" applyAlignment="1">
      <alignment horizontal="center" vertical="center" wrapText="1"/>
    </xf>
    <xf numFmtId="0" fontId="12" fillId="0" borderId="16" xfId="0" applyFont="1" applyBorder="1"/>
    <xf numFmtId="1" fontId="4" fillId="9" borderId="19" xfId="0" applyNumberFormat="1" applyFont="1" applyFill="1" applyBorder="1" applyAlignment="1">
      <alignment horizontal="center" vertical="center" wrapText="1"/>
    </xf>
    <xf numFmtId="0" fontId="12" fillId="12" borderId="16" xfId="0" applyFont="1" applyFill="1" applyBorder="1"/>
    <xf numFmtId="1" fontId="4" fillId="9" borderId="9" xfId="0" applyNumberFormat="1" applyFont="1" applyFill="1" applyBorder="1" applyAlignment="1">
      <alignment horizontal="center" vertical="center" wrapText="1"/>
    </xf>
    <xf numFmtId="0" fontId="12" fillId="12" borderId="8" xfId="0" applyFont="1" applyFill="1" applyBorder="1"/>
    <xf numFmtId="4" fontId="4" fillId="4" borderId="19" xfId="0" applyNumberFormat="1" applyFont="1" applyFill="1" applyBorder="1" applyAlignment="1">
      <alignment horizontal="center" vertical="center" wrapText="1"/>
    </xf>
    <xf numFmtId="4" fontId="4" fillId="9" borderId="9" xfId="0" applyNumberFormat="1" applyFont="1" applyFill="1" applyBorder="1" applyAlignment="1">
      <alignment horizontal="center" vertical="center" wrapText="1"/>
    </xf>
    <xf numFmtId="0" fontId="4" fillId="0" borderId="26" xfId="0" applyFont="1" applyBorder="1" applyAlignment="1">
      <alignment horizontal="center" vertical="top" wrapText="1"/>
    </xf>
    <xf numFmtId="0" fontId="12" fillId="0" borderId="18" xfId="0" applyFont="1" applyBorder="1" applyAlignment="1">
      <alignment vertical="top"/>
    </xf>
    <xf numFmtId="0" fontId="12" fillId="0" borderId="16" xfId="0" applyFont="1" applyBorder="1" applyAlignment="1">
      <alignment vertical="top"/>
    </xf>
    <xf numFmtId="0" fontId="4" fillId="6" borderId="26" xfId="0" applyFont="1" applyFill="1" applyBorder="1" applyAlignment="1">
      <alignment horizontal="center" vertical="top" wrapText="1"/>
    </xf>
    <xf numFmtId="164" fontId="4" fillId="0" borderId="26"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0" fontId="2" fillId="2" borderId="3" xfId="0" applyFont="1" applyFill="1" applyBorder="1" applyAlignment="1">
      <alignment horizontal="center" vertical="center"/>
    </xf>
    <xf numFmtId="0" fontId="12" fillId="0" borderId="4" xfId="0" applyFont="1" applyBorder="1"/>
    <xf numFmtId="0" fontId="12" fillId="0" borderId="2" xfId="0" applyFont="1" applyBorder="1"/>
    <xf numFmtId="0" fontId="2" fillId="3" borderId="3" xfId="0" applyFont="1" applyFill="1" applyBorder="1" applyAlignment="1">
      <alignment horizontal="center" vertical="center"/>
    </xf>
    <xf numFmtId="0" fontId="12" fillId="0" borderId="6" xfId="0" applyFont="1" applyBorder="1"/>
    <xf numFmtId="0" fontId="2" fillId="2" borderId="1" xfId="0" applyFont="1" applyFill="1" applyBorder="1" applyAlignment="1">
      <alignment horizontal="center" vertical="center"/>
    </xf>
    <xf numFmtId="0" fontId="2" fillId="5" borderId="9" xfId="0" applyFont="1" applyFill="1" applyBorder="1" applyAlignment="1">
      <alignment horizontal="center" vertical="center"/>
    </xf>
    <xf numFmtId="0" fontId="12" fillId="0" borderId="8" xfId="0" applyFont="1" applyBorder="1"/>
    <xf numFmtId="0" fontId="2" fillId="5" borderId="6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4" fontId="4" fillId="9" borderId="37"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4" fillId="0" borderId="25" xfId="0" applyFont="1" applyBorder="1" applyAlignment="1">
      <alignment horizontal="center" vertical="top" wrapText="1"/>
    </xf>
    <xf numFmtId="0" fontId="12" fillId="0" borderId="29" xfId="0" applyFont="1" applyBorder="1" applyAlignment="1">
      <alignment vertical="top"/>
    </xf>
    <xf numFmtId="0" fontId="12" fillId="0" borderId="14" xfId="0" applyFont="1" applyBorder="1" applyAlignment="1">
      <alignment vertical="top"/>
    </xf>
    <xf numFmtId="0" fontId="4" fillId="14" borderId="26" xfId="0" applyFont="1" applyFill="1" applyBorder="1" applyAlignment="1">
      <alignment horizontal="center" vertical="top" wrapText="1"/>
    </xf>
    <xf numFmtId="0" fontId="12" fillId="14" borderId="18" xfId="0" applyFont="1" applyFill="1" applyBorder="1" applyAlignment="1">
      <alignment vertical="top"/>
    </xf>
    <xf numFmtId="0" fontId="12" fillId="14" borderId="16" xfId="0" applyFont="1" applyFill="1" applyBorder="1" applyAlignment="1">
      <alignment vertical="top"/>
    </xf>
    <xf numFmtId="1" fontId="4" fillId="4" borderId="64" xfId="0" applyNumberFormat="1" applyFont="1" applyFill="1" applyBorder="1" applyAlignment="1">
      <alignment horizontal="center" textRotation="90" wrapText="1"/>
    </xf>
    <xf numFmtId="0" fontId="12" fillId="0" borderId="66" xfId="0" applyFont="1" applyBorder="1"/>
    <xf numFmtId="1" fontId="4" fillId="4" borderId="19" xfId="0" applyNumberFormat="1" applyFont="1" applyFill="1" applyBorder="1" applyAlignment="1">
      <alignment horizontal="center" vertical="center" textRotation="90" wrapText="1"/>
    </xf>
    <xf numFmtId="1" fontId="4" fillId="9" borderId="19" xfId="0" applyNumberFormat="1" applyFont="1" applyFill="1" applyBorder="1" applyAlignment="1">
      <alignment horizontal="center" vertical="center" textRotation="90" wrapText="1"/>
    </xf>
    <xf numFmtId="166" fontId="4" fillId="0" borderId="26" xfId="0" applyNumberFormat="1" applyFont="1" applyBorder="1" applyAlignment="1">
      <alignment horizontal="center" vertical="top" wrapText="1"/>
    </xf>
    <xf numFmtId="0" fontId="4" fillId="0" borderId="27" xfId="0" applyFont="1" applyBorder="1" applyAlignment="1">
      <alignment horizontal="center" vertical="top" wrapText="1"/>
    </xf>
    <xf numFmtId="0" fontId="12" fillId="0" borderId="20" xfId="0" applyFont="1" applyBorder="1" applyAlignment="1">
      <alignment vertical="top"/>
    </xf>
    <xf numFmtId="0" fontId="12" fillId="0" borderId="22" xfId="0" applyFont="1" applyBorder="1" applyAlignment="1">
      <alignment vertical="top"/>
    </xf>
    <xf numFmtId="0" fontId="12" fillId="0" borderId="21" xfId="0" applyFont="1" applyBorder="1" applyAlignment="1">
      <alignment vertical="top"/>
    </xf>
    <xf numFmtId="0" fontId="12" fillId="0" borderId="23" xfId="0" applyFont="1" applyBorder="1" applyAlignment="1">
      <alignment vertical="top"/>
    </xf>
    <xf numFmtId="0" fontId="12" fillId="0" borderId="24" xfId="0" applyFont="1" applyBorder="1" applyAlignment="1">
      <alignment vertical="top"/>
    </xf>
    <xf numFmtId="0" fontId="4" fillId="0" borderId="28" xfId="0" applyFont="1" applyBorder="1" applyAlignment="1">
      <alignment horizontal="center" vertical="top" wrapText="1"/>
    </xf>
    <xf numFmtId="0" fontId="12" fillId="0" borderId="30" xfId="0" applyFont="1" applyBorder="1" applyAlignment="1">
      <alignment vertical="top"/>
    </xf>
    <xf numFmtId="0" fontId="12" fillId="0" borderId="17" xfId="0" applyFont="1" applyBorder="1" applyAlignment="1">
      <alignment vertical="top"/>
    </xf>
    <xf numFmtId="0" fontId="2" fillId="5" borderId="34" xfId="0" applyFont="1" applyFill="1" applyBorder="1" applyAlignment="1">
      <alignment horizontal="right"/>
    </xf>
    <xf numFmtId="0" fontId="12" fillId="0" borderId="35" xfId="0" applyFont="1" applyBorder="1"/>
    <xf numFmtId="0" fontId="2" fillId="7" borderId="26" xfId="0" applyFont="1" applyFill="1" applyBorder="1" applyAlignment="1">
      <alignment horizontal="center" vertical="top" wrapText="1"/>
    </xf>
    <xf numFmtId="0" fontId="2" fillId="5" borderId="34" xfId="0" applyFont="1" applyFill="1" applyBorder="1" applyAlignment="1">
      <alignment horizontal="right" vertical="center" wrapText="1"/>
    </xf>
    <xf numFmtId="4" fontId="4" fillId="0" borderId="26" xfId="0" applyNumberFormat="1" applyFont="1" applyBorder="1" applyAlignment="1">
      <alignment horizontal="center" vertical="top" wrapText="1"/>
    </xf>
    <xf numFmtId="0" fontId="11" fillId="0" borderId="0" xfId="0" applyFont="1" applyAlignment="1">
      <alignment horizontal="center" wrapText="1"/>
    </xf>
  </cellXfs>
  <cellStyles count="6">
    <cellStyle name="Hipervínculo" xfId="4" builtinId="8"/>
    <cellStyle name="Millares" xfId="2" builtinId="3"/>
    <cellStyle name="Moneda" xfId="5" builtinId="4"/>
    <cellStyle name="Normal" xfId="0" builtinId="0"/>
    <cellStyle name="Normal 2" xfId="1" xr:uid="{C6CC2E34-7337-41E9-8264-018FD5E62D7D}"/>
    <cellStyle name="Porcentaje" xfId="3" builtinId="5"/>
  </cellStyles>
  <dxfs count="13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202870</xdr:colOff>
      <xdr:row>2</xdr:row>
      <xdr:rowOff>216212</xdr:rowOff>
    </xdr:from>
    <xdr:to>
      <xdr:col>38</xdr:col>
      <xdr:colOff>2402692</xdr:colOff>
      <xdr:row>5</xdr:row>
      <xdr:rowOff>369453</xdr:rowOff>
    </xdr:to>
    <xdr:pic>
      <xdr:nvPicPr>
        <xdr:cNvPr id="2" name="Imagen 1">
          <a:extLst>
            <a:ext uri="{FF2B5EF4-FFF2-40B4-BE49-F238E27FC236}">
              <a16:creationId xmlns:a16="http://schemas.microsoft.com/office/drawing/2014/main" id="{05CCF386-CA93-4E5B-BF6C-C067283249E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68688" y="562576"/>
          <a:ext cx="2199822" cy="1659922"/>
        </a:xfrm>
        <a:prstGeom prst="rect">
          <a:avLst/>
        </a:prstGeom>
        <a:noFill/>
      </xdr:spPr>
    </xdr:pic>
    <xdr:clientData/>
  </xdr:twoCellAnchor>
  <xdr:twoCellAnchor>
    <xdr:from>
      <xdr:col>1</xdr:col>
      <xdr:colOff>247325</xdr:colOff>
      <xdr:row>2</xdr:row>
      <xdr:rowOff>242475</xdr:rowOff>
    </xdr:from>
    <xdr:to>
      <xdr:col>1</xdr:col>
      <xdr:colOff>2424545</xdr:colOff>
      <xdr:row>5</xdr:row>
      <xdr:rowOff>311728</xdr:rowOff>
    </xdr:to>
    <xdr:pic>
      <xdr:nvPicPr>
        <xdr:cNvPr id="3" name="Imagen 9">
          <a:extLst>
            <a:ext uri="{FF2B5EF4-FFF2-40B4-BE49-F238E27FC236}">
              <a16:creationId xmlns:a16="http://schemas.microsoft.com/office/drawing/2014/main" id="{B7E6B95A-2DA8-4E9A-949C-872809C7DC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2974" r="4459"/>
        <a:stretch>
          <a:fillRect/>
        </a:stretch>
      </xdr:blipFill>
      <xdr:spPr bwMode="auto">
        <a:xfrm>
          <a:off x="1078598" y="588839"/>
          <a:ext cx="2177220" cy="157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SIV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2022-OK"/>
      <sheetName val="INGRESOS-2022"/>
      <sheetName val="TRASLADO No.1"/>
    </sheetNames>
    <sheetDataSet>
      <sheetData sheetId="0" refreshError="1"/>
      <sheetData sheetId="1" refreshError="1"/>
      <sheetData sheetId="2" refreshError="1">
        <row r="198">
          <cell r="G198">
            <v>179332000</v>
          </cell>
        </row>
        <row r="207">
          <cell r="G207">
            <v>42668000</v>
          </cell>
        </row>
        <row r="214">
          <cell r="G214">
            <v>228000000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subdirecciontecnica@imdervillavicencio.gov.co" TargetMode="External"/><Relationship Id="rId7" Type="http://schemas.openxmlformats.org/officeDocument/2006/relationships/vmlDrawing" Target="../drawings/vmlDrawing1.vml"/><Relationship Id="rId2" Type="http://schemas.openxmlformats.org/officeDocument/2006/relationships/hyperlink" Target="mailto:subdireccionfinanciera@imdervillavicencio.gov.co" TargetMode="External"/><Relationship Id="rId1" Type="http://schemas.openxmlformats.org/officeDocument/2006/relationships/hyperlink" Target="mailto:direccion@imdervillavicencio.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planeacion@imdervillavicencio.gov.co"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253D-D276-45F6-B481-511057355607}">
  <sheetPr>
    <pageSetUpPr fitToPage="1"/>
  </sheetPr>
  <dimension ref="B3:AM285"/>
  <sheetViews>
    <sheetView tabSelected="1" view="pageBreakPreview" topLeftCell="AB22" zoomScale="50" zoomScaleNormal="46" zoomScaleSheetLayoutView="50" zoomScalePageLayoutView="106" workbookViewId="0">
      <selection activeCell="AE25" sqref="AE25"/>
    </sheetView>
  </sheetViews>
  <sheetFormatPr baseColWidth="10" defaultRowHeight="14.25" x14ac:dyDescent="0.2"/>
  <cols>
    <col min="2" max="5" width="35.625" customWidth="1"/>
    <col min="6" max="8" width="9.25" customWidth="1"/>
    <col min="9" max="9" width="9.125" customWidth="1"/>
    <col min="10" max="10" width="8.75" customWidth="1"/>
    <col min="11" max="11" width="8.125" customWidth="1"/>
    <col min="12" max="12" width="9.25" customWidth="1"/>
    <col min="13" max="13" width="9.875" customWidth="1"/>
    <col min="14" max="14" width="9.625" customWidth="1"/>
    <col min="15" max="39" width="35.625" customWidth="1"/>
  </cols>
  <sheetData>
    <row r="3" spans="2:39" ht="39.950000000000003" customHeight="1" x14ac:dyDescent="0.2">
      <c r="B3" s="318"/>
      <c r="C3" s="319" t="s">
        <v>181</v>
      </c>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1"/>
      <c r="AM3" s="322"/>
    </row>
    <row r="4" spans="2:39" ht="39.950000000000003" customHeight="1" x14ac:dyDescent="0.2">
      <c r="B4" s="318"/>
      <c r="C4" s="319" t="s">
        <v>169</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1"/>
      <c r="AM4" s="323"/>
    </row>
    <row r="5" spans="2:39" ht="39.950000000000003" customHeight="1" x14ac:dyDescent="0.2">
      <c r="B5" s="318"/>
      <c r="C5" s="319" t="s">
        <v>180</v>
      </c>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1"/>
      <c r="AM5" s="323"/>
    </row>
    <row r="6" spans="2:39" ht="39.950000000000003" customHeight="1" x14ac:dyDescent="0.2">
      <c r="B6" s="318"/>
      <c r="C6" s="325" t="s">
        <v>170</v>
      </c>
      <c r="D6" s="325"/>
      <c r="E6" s="325"/>
      <c r="F6" s="325"/>
      <c r="G6" s="325"/>
      <c r="H6" s="325"/>
      <c r="I6" s="325"/>
      <c r="J6" s="325"/>
      <c r="K6" s="325"/>
      <c r="L6" s="326" t="s">
        <v>182</v>
      </c>
      <c r="M6" s="327"/>
      <c r="N6" s="327"/>
      <c r="O6" s="327"/>
      <c r="P6" s="327"/>
      <c r="Q6" s="327"/>
      <c r="R6" s="327"/>
      <c r="S6" s="327"/>
      <c r="T6" s="327"/>
      <c r="U6" s="327"/>
      <c r="V6" s="328"/>
      <c r="W6" s="329" t="s">
        <v>183</v>
      </c>
      <c r="X6" s="330"/>
      <c r="Y6" s="330"/>
      <c r="Z6" s="330"/>
      <c r="AA6" s="330"/>
      <c r="AB6" s="330"/>
      <c r="AC6" s="330"/>
      <c r="AD6" s="330"/>
      <c r="AE6" s="331"/>
      <c r="AF6" s="326" t="s">
        <v>171</v>
      </c>
      <c r="AG6" s="327"/>
      <c r="AH6" s="327"/>
      <c r="AI6" s="327"/>
      <c r="AJ6" s="327"/>
      <c r="AK6" s="327"/>
      <c r="AL6" s="328"/>
      <c r="AM6" s="324"/>
    </row>
    <row r="7" spans="2:39" ht="15.75" x14ac:dyDescent="0.2">
      <c r="B7" s="74"/>
      <c r="C7" s="75"/>
      <c r="D7" s="75"/>
      <c r="E7" s="75"/>
      <c r="F7" s="75"/>
      <c r="G7" s="75"/>
      <c r="H7" s="75"/>
      <c r="I7" s="75"/>
      <c r="J7" s="75"/>
      <c r="K7" s="75"/>
      <c r="L7" s="75"/>
      <c r="M7" s="75"/>
      <c r="N7" s="75"/>
      <c r="O7" s="75"/>
      <c r="P7" s="76"/>
      <c r="Q7" s="76"/>
      <c r="R7" s="76"/>
      <c r="S7" s="76"/>
      <c r="T7" s="76"/>
      <c r="U7" s="76"/>
      <c r="V7" s="76"/>
      <c r="W7" s="77"/>
      <c r="X7" s="76"/>
      <c r="Y7" s="76"/>
      <c r="Z7" s="76"/>
      <c r="AA7" s="76"/>
      <c r="AB7" s="76"/>
      <c r="AC7" s="76"/>
      <c r="AD7" s="76"/>
      <c r="AE7" s="76"/>
      <c r="AF7" s="77"/>
      <c r="AG7" s="76"/>
      <c r="AH7" s="76"/>
      <c r="AI7" s="76"/>
      <c r="AJ7" s="76"/>
      <c r="AK7" s="76"/>
      <c r="AL7" s="76"/>
      <c r="AM7" s="74"/>
    </row>
    <row r="8" spans="2:39" ht="15.75" thickBot="1" x14ac:dyDescent="0.25">
      <c r="B8" s="74"/>
      <c r="C8" s="78"/>
      <c r="D8" s="78"/>
      <c r="E8" s="78"/>
      <c r="F8" s="78"/>
      <c r="G8" s="78"/>
      <c r="H8" s="78"/>
      <c r="I8" s="78"/>
      <c r="J8" s="78"/>
      <c r="K8" s="78"/>
      <c r="L8" s="78"/>
      <c r="M8" s="78"/>
      <c r="N8" s="78"/>
      <c r="O8" s="78"/>
      <c r="Q8" s="79"/>
      <c r="R8" s="79"/>
      <c r="S8" s="79"/>
      <c r="T8" s="79"/>
      <c r="W8" s="79"/>
      <c r="AF8" s="79"/>
      <c r="AL8" s="74"/>
      <c r="AM8" s="74"/>
    </row>
    <row r="9" spans="2:39" ht="39.75" customHeight="1" x14ac:dyDescent="0.25">
      <c r="B9" s="311" t="s">
        <v>0</v>
      </c>
      <c r="C9" s="293"/>
      <c r="D9" s="312" t="s">
        <v>271</v>
      </c>
      <c r="E9" s="312"/>
      <c r="F9" s="312"/>
      <c r="G9" s="312"/>
      <c r="H9" s="312"/>
      <c r="I9" s="312"/>
      <c r="J9" s="312"/>
      <c r="K9" s="312"/>
      <c r="L9" s="312"/>
      <c r="M9" s="312"/>
      <c r="N9" s="312"/>
      <c r="O9" s="313"/>
      <c r="P9" s="89" t="s">
        <v>175</v>
      </c>
      <c r="Q9" s="314" t="s">
        <v>272</v>
      </c>
      <c r="R9" s="315"/>
      <c r="S9" s="315"/>
      <c r="T9" s="315"/>
      <c r="U9" s="316"/>
      <c r="V9" s="89" t="s">
        <v>2</v>
      </c>
      <c r="W9" s="314">
        <v>2022</v>
      </c>
      <c r="X9" s="315"/>
      <c r="Y9" s="316"/>
      <c r="Z9" s="291" t="s">
        <v>155</v>
      </c>
      <c r="AA9" s="293"/>
      <c r="AB9" s="88"/>
      <c r="AC9" s="291" t="s">
        <v>4</v>
      </c>
      <c r="AD9" s="293"/>
      <c r="AE9" s="137" t="s">
        <v>186</v>
      </c>
      <c r="AF9" s="291" t="s">
        <v>92</v>
      </c>
      <c r="AG9" s="292"/>
      <c r="AH9" s="293"/>
      <c r="AI9" s="294" t="s">
        <v>93</v>
      </c>
      <c r="AJ9" s="295"/>
      <c r="AK9" s="295"/>
      <c r="AL9" s="295"/>
      <c r="AM9" s="296"/>
    </row>
    <row r="10" spans="2:39" ht="72" customHeight="1" x14ac:dyDescent="0.25">
      <c r="B10" s="297" t="s">
        <v>273</v>
      </c>
      <c r="C10" s="298"/>
      <c r="D10" s="299"/>
      <c r="E10" s="300" t="s">
        <v>161</v>
      </c>
      <c r="F10" s="301"/>
      <c r="G10" s="301"/>
      <c r="H10" s="301"/>
      <c r="I10" s="301"/>
      <c r="J10" s="301"/>
      <c r="K10" s="301"/>
      <c r="L10" s="301"/>
      <c r="M10" s="301"/>
      <c r="N10" s="301"/>
      <c r="O10" s="302"/>
      <c r="P10" s="298"/>
      <c r="Q10" s="298"/>
      <c r="R10" s="298"/>
      <c r="S10" s="298"/>
      <c r="T10" s="298"/>
      <c r="U10" s="299"/>
      <c r="V10" s="303" t="s">
        <v>168</v>
      </c>
      <c r="W10" s="298"/>
      <c r="X10" s="298"/>
      <c r="Y10" s="298"/>
      <c r="Z10" s="298"/>
      <c r="AA10" s="298"/>
      <c r="AB10" s="299"/>
      <c r="AC10" s="303" t="s">
        <v>156</v>
      </c>
      <c r="AD10" s="298"/>
      <c r="AE10" s="298"/>
      <c r="AF10" s="298"/>
      <c r="AG10" s="298"/>
      <c r="AH10" s="299"/>
      <c r="AI10" s="304" t="s">
        <v>157</v>
      </c>
      <c r="AJ10" s="305"/>
      <c r="AK10" s="306" t="s">
        <v>29</v>
      </c>
      <c r="AL10" s="306"/>
      <c r="AM10" s="307" t="s">
        <v>30</v>
      </c>
    </row>
    <row r="11" spans="2:39" ht="109.5" customHeight="1" x14ac:dyDescent="0.25">
      <c r="B11" s="309" t="s">
        <v>11</v>
      </c>
      <c r="C11" s="281" t="s">
        <v>12</v>
      </c>
      <c r="D11" s="283" t="s">
        <v>14</v>
      </c>
      <c r="E11" s="285" t="s">
        <v>15</v>
      </c>
      <c r="F11" s="286" t="s">
        <v>162</v>
      </c>
      <c r="G11" s="287"/>
      <c r="H11" s="287"/>
      <c r="I11" s="287"/>
      <c r="J11" s="287"/>
      <c r="K11" s="287"/>
      <c r="L11" s="287"/>
      <c r="M11" s="287"/>
      <c r="N11" s="287"/>
      <c r="O11" s="288" t="s">
        <v>142</v>
      </c>
      <c r="P11" s="274" t="s">
        <v>16</v>
      </c>
      <c r="Q11" s="274" t="s">
        <v>17</v>
      </c>
      <c r="R11" s="274" t="s">
        <v>18</v>
      </c>
      <c r="S11" s="274" t="s">
        <v>19</v>
      </c>
      <c r="T11" s="142" t="s">
        <v>166</v>
      </c>
      <c r="U11" s="142" t="s">
        <v>167</v>
      </c>
      <c r="V11" s="274" t="s">
        <v>87</v>
      </c>
      <c r="W11" s="274" t="s">
        <v>22</v>
      </c>
      <c r="X11" s="277" t="s">
        <v>88</v>
      </c>
      <c r="Y11" s="278"/>
      <c r="Z11" s="146" t="s">
        <v>23</v>
      </c>
      <c r="AA11" s="279" t="s">
        <v>24</v>
      </c>
      <c r="AB11" s="279" t="s">
        <v>25</v>
      </c>
      <c r="AC11" s="280" t="s">
        <v>89</v>
      </c>
      <c r="AD11" s="278"/>
      <c r="AE11" s="280" t="s">
        <v>90</v>
      </c>
      <c r="AF11" s="278"/>
      <c r="AG11" s="146" t="s">
        <v>26</v>
      </c>
      <c r="AH11" s="279" t="s">
        <v>160</v>
      </c>
      <c r="AI11" s="280" t="s">
        <v>158</v>
      </c>
      <c r="AJ11" s="317"/>
      <c r="AK11" s="306"/>
      <c r="AL11" s="306"/>
      <c r="AM11" s="308"/>
    </row>
    <row r="12" spans="2:39" ht="125.25" customHeight="1" x14ac:dyDescent="0.2">
      <c r="B12" s="310"/>
      <c r="C12" s="282"/>
      <c r="D12" s="284"/>
      <c r="E12" s="285"/>
      <c r="F12" s="90" t="s">
        <v>149</v>
      </c>
      <c r="G12" s="90" t="s">
        <v>163</v>
      </c>
      <c r="H12" s="90" t="s">
        <v>150</v>
      </c>
      <c r="I12" s="90" t="s">
        <v>151</v>
      </c>
      <c r="J12" s="90" t="s">
        <v>164</v>
      </c>
      <c r="K12" s="90" t="s">
        <v>152</v>
      </c>
      <c r="L12" s="90" t="s">
        <v>165</v>
      </c>
      <c r="M12" s="90" t="s">
        <v>153</v>
      </c>
      <c r="N12" s="90" t="s">
        <v>154</v>
      </c>
      <c r="O12" s="289"/>
      <c r="P12" s="290"/>
      <c r="Q12" s="290"/>
      <c r="R12" s="275"/>
      <c r="S12" s="275"/>
      <c r="T12" s="143">
        <v>2022</v>
      </c>
      <c r="U12" s="143">
        <v>2022</v>
      </c>
      <c r="V12" s="275"/>
      <c r="W12" s="276"/>
      <c r="X12" s="144" t="s">
        <v>32</v>
      </c>
      <c r="Y12" s="145" t="s">
        <v>33</v>
      </c>
      <c r="Z12" s="145" t="s">
        <v>34</v>
      </c>
      <c r="AA12" s="276"/>
      <c r="AB12" s="276"/>
      <c r="AC12" s="147" t="s">
        <v>35</v>
      </c>
      <c r="AD12" s="147" t="s">
        <v>159</v>
      </c>
      <c r="AE12" s="147" t="s">
        <v>37</v>
      </c>
      <c r="AF12" s="147" t="s">
        <v>159</v>
      </c>
      <c r="AG12" s="147" t="s">
        <v>38</v>
      </c>
      <c r="AH12" s="276"/>
      <c r="AI12" s="148" t="s">
        <v>91</v>
      </c>
      <c r="AJ12" s="147" t="s">
        <v>39</v>
      </c>
      <c r="AK12" s="149" t="s">
        <v>40</v>
      </c>
      <c r="AL12" s="149" t="s">
        <v>41</v>
      </c>
      <c r="AM12" s="150">
        <v>2022</v>
      </c>
    </row>
    <row r="13" spans="2:39" ht="99.95" customHeight="1" x14ac:dyDescent="0.2">
      <c r="B13" s="203" t="s">
        <v>184</v>
      </c>
      <c r="C13" s="203" t="s">
        <v>185</v>
      </c>
      <c r="D13" s="165" t="s">
        <v>285</v>
      </c>
      <c r="E13" s="166" t="s">
        <v>274</v>
      </c>
      <c r="F13" s="94"/>
      <c r="G13" s="94"/>
      <c r="H13" s="94"/>
      <c r="I13" s="151" t="s">
        <v>186</v>
      </c>
      <c r="J13" s="94"/>
      <c r="K13" s="94"/>
      <c r="L13" s="94"/>
      <c r="M13" s="94"/>
      <c r="N13" s="94"/>
      <c r="O13" s="238" t="s">
        <v>187</v>
      </c>
      <c r="P13" s="240" t="s">
        <v>188</v>
      </c>
      <c r="Q13" s="242" t="s">
        <v>189</v>
      </c>
      <c r="R13" s="245" t="s">
        <v>190</v>
      </c>
      <c r="S13" s="152" t="s">
        <v>59</v>
      </c>
      <c r="T13" s="96">
        <v>44586</v>
      </c>
      <c r="U13" s="97">
        <v>44772</v>
      </c>
      <c r="V13" s="95" t="s">
        <v>191</v>
      </c>
      <c r="W13" s="153" t="s">
        <v>275</v>
      </c>
      <c r="X13" s="154">
        <v>21195</v>
      </c>
      <c r="Y13" s="153">
        <v>14716</v>
      </c>
      <c r="Z13" s="155">
        <f>IF(X13=0,"0",IFERROR(Y13/X13,0))</f>
        <v>0.69431469686246761</v>
      </c>
      <c r="AA13" s="94" t="s">
        <v>193</v>
      </c>
      <c r="AB13" s="173">
        <v>1065260179.9699999</v>
      </c>
      <c r="AC13" s="181">
        <v>1205240180.1400001</v>
      </c>
      <c r="AD13" s="156" t="s">
        <v>194</v>
      </c>
      <c r="AE13" s="183">
        <f>485022000+276482000+82968000</f>
        <v>844472000</v>
      </c>
      <c r="AF13" s="157" t="s">
        <v>195</v>
      </c>
      <c r="AG13" s="98">
        <f t="shared" ref="AG13" si="0">IF(AE13=0,"0",IFERROR(AE13/AC13,0))</f>
        <v>0.70066698232870606</v>
      </c>
      <c r="AH13" s="99" t="str">
        <f>+AA13</f>
        <v>ÁREA DE ACTIVIDAD FÍSICA:
1. Como grupos regulares se lograron establecer 38 en diferentes barrios del municipio de Villavicencio: Jordán, Ariguaní, Popular, Las américas, Centro, Comuneros, Villa Alejandra, Alborada, Bello horizonte, Ceiba, Salitre, Florida, Playa rica, Dos mil, Virrey, Manantial, 12 de octubre, San Carlos, La vega, Remanso, Llano lindo, Quintas de Morelia, Retiro, Esperanza, Santa marta, San Benito, Porfía, Montecarlo, Charrascal, Pinares de oriente, Floresta, Ay mi llanura, Gaviotas, Santa Catalina, Santa Maria 2,Playa rica, Villa Ortiz y Vereda Vanguardia.; correspondientes a las comunas 1, 4, 5, 7, 8, 9 y corregimineto dos. Clasificados de la siguiente manera: 
-Escuelas de actividad fisica con 42 beneficiados
-Actividad fisica funcional con 757 beneficiados, 
-Actividades musicalizadas con 1189 beneficiados, 
-Actividad fisica para el adulto mayor con 291  beneficiados debidamente inscritos y registrados en plataforma.
2.Promover hábitos y estilos de vida saludable a través de la caminata y ciclo paseos por las diferentes veredas y corregimientos del municipio de Villavicencio.programa rutas camineras y ciclo paseos se realizaron en 3 fechas  05 - 12 y 19 de marzo en la Vereda del Carmen con un total de 278 personas beneficiadas
3. Cumplimiento  a las solicitudes realizadas al instituto para el area de Actividad Fisica; realizando apoyo con rumba aerobica a los  colegios Manuela Beltran los dias 22-23 y 24 de marzo, Escuela de Carabineros el dia 19 de marzo y Colegio Isaac Tacha el dia 24 de marzo.
4. Acompañamientos a las recreovias programadas los dias domingos 6-9-20 y 27 de marzo realizando rumba aerobica en cuatro puntos: Estacion milenium gas, parque de las memorias, glorieta postobon y llanocentro. 
ÁREA DE RECREACIÓN:
Recreovía: esta actividad (la más grande e importante de la orinoquia en terminos de recreación, actividad física y el buen uso del tiempo) beneficia las comunas 2 -4-6-7 de la ciudad de villavicencio. El objetivo de este evento es no solo la de cumplir las metas 221y 222 del plan de desarollo municipal, sino tambien la de garantizar el derecho constitucional a todos aquellos beneficiarios que disfrutan de un espacio diverso, democratico y participativo, donde confluyen los ciudadanos sin importar la posición social, el genero, la condición física y la edad. Esta oferta institucional permitió llegar a 9777 ciudadanos, una cifra que tiende aumentar en la medida que la ciudadania se apropie del espacio. cabe resaltar que este evento que se realiza de forma semanal, hace parte del programa Recreovía desde el cual se pretende garatizar el espacio que por su impacto, genera gran espectativa entre los ciudadanos. 
Juego y estimulación: Respecto a primera infancia es importante señalar que ya se inicio atención atraves de convenios previamente establecidos donde en mutuo acuerdo con las cooordinaciones de los en 5 CDI (20 de julio - reliquia - morichal - comuneros - san antono) se logró cosolidar atenciones que se llevaran acabo por parte de las contratistas que pertenecen al programa de juego y estimulación.  Esta oferta en el primer trimestre benefició a 71 niños/as y fueron validados por la certificación del observatorio)  que se ven beneficiados por medio de actividades recreativas y de estimulación una vez por semana, este trabajo tambien se realiza en algunos barrios como la Madrid - Catumare - San jorge - Jordan - San Carlos.</v>
      </c>
      <c r="AI13" s="100" t="s">
        <v>196</v>
      </c>
      <c r="AJ13" s="101">
        <f>3232+1056+8927+1501</f>
        <v>14716</v>
      </c>
      <c r="AK13" s="95" t="s">
        <v>197</v>
      </c>
      <c r="AL13" s="95" t="s">
        <v>198</v>
      </c>
      <c r="AM13" s="102" t="str">
        <f>+AA13</f>
        <v>ÁREA DE ACTIVIDAD FÍSICA:
1. Como grupos regulares se lograron establecer 38 en diferentes barrios del municipio de Villavicencio: Jordán, Ariguaní, Popular, Las américas, Centro, Comuneros, Villa Alejandra, Alborada, Bello horizonte, Ceiba, Salitre, Florida, Playa rica, Dos mil, Virrey, Manantial, 12 de octubre, San Carlos, La vega, Remanso, Llano lindo, Quintas de Morelia, Retiro, Esperanza, Santa marta, San Benito, Porfía, Montecarlo, Charrascal, Pinares de oriente, Floresta, Ay mi llanura, Gaviotas, Santa Catalina, Santa Maria 2,Playa rica, Villa Ortiz y Vereda Vanguardia.; correspondientes a las comunas 1, 4, 5, 7, 8, 9 y corregimineto dos. Clasificados de la siguiente manera: 
-Escuelas de actividad fisica con 42 beneficiados
-Actividad fisica funcional con 757 beneficiados, 
-Actividades musicalizadas con 1189 beneficiados, 
-Actividad fisica para el adulto mayor con 291  beneficiados debidamente inscritos y registrados en plataforma.
2.Promover hábitos y estilos de vida saludable a través de la caminata y ciclo paseos por las diferentes veredas y corregimientos del municipio de Villavicencio.programa rutas camineras y ciclo paseos se realizaron en 3 fechas  05 - 12 y 19 de marzo en la Vereda del Carmen con un total de 278 personas beneficiadas
3. Cumplimiento  a las solicitudes realizadas al instituto para el area de Actividad Fisica; realizando apoyo con rumba aerobica a los  colegios Manuela Beltran los dias 22-23 y 24 de marzo, Escuela de Carabineros el dia 19 de marzo y Colegio Isaac Tacha el dia 24 de marzo.
4. Acompañamientos a las recreovias programadas los dias domingos 6-9-20 y 27 de marzo realizando rumba aerobica en cuatro puntos: Estacion milenium gas, parque de las memorias, glorieta postobon y llanocentro. 
ÁREA DE RECREACIÓN:
Recreovía: esta actividad (la más grande e importante de la orinoquia en terminos de recreación, actividad física y el buen uso del tiempo) beneficia las comunas 2 -4-6-7 de la ciudad de villavicencio. El objetivo de este evento es no solo la de cumplir las metas 221y 222 del plan de desarollo municipal, sino tambien la de garantizar el derecho constitucional a todos aquellos beneficiarios que disfrutan de un espacio diverso, democratico y participativo, donde confluyen los ciudadanos sin importar la posición social, el genero, la condición física y la edad. Esta oferta institucional permitió llegar a 9777 ciudadanos, una cifra que tiende aumentar en la medida que la ciudadania se apropie del espacio. cabe resaltar que este evento que se realiza de forma semanal, hace parte del programa Recreovía desde el cual se pretende garatizar el espacio que por su impacto, genera gran espectativa entre los ciudadanos. 
Juego y estimulación: Respecto a primera infancia es importante señalar que ya se inicio atención atraves de convenios previamente establecidos donde en mutuo acuerdo con las cooordinaciones de los en 5 CDI (20 de julio - reliquia - morichal - comuneros - san antono) se logró cosolidar atenciones que se llevaran acabo por parte de las contratistas que pertenecen al programa de juego y estimulación.  Esta oferta en el primer trimestre benefició a 71 niños/as y fueron validados por la certificación del observatorio)  que se ven beneficiados por medio de actividades recreativas y de estimulación una vez por semana, este trabajo tambien se realiza en algunos barrios como la Madrid - Catumare - San jorge - Jordan - San Carlos.</v>
      </c>
    </row>
    <row r="14" spans="2:39" ht="141.75" customHeight="1" x14ac:dyDescent="0.2">
      <c r="B14" s="237"/>
      <c r="C14" s="237"/>
      <c r="D14" s="167" t="s">
        <v>276</v>
      </c>
      <c r="E14" s="168" t="s">
        <v>199</v>
      </c>
      <c r="F14" s="103"/>
      <c r="G14" s="103"/>
      <c r="H14" s="103"/>
      <c r="I14" s="158" t="s">
        <v>186</v>
      </c>
      <c r="J14" s="103"/>
      <c r="K14" s="103"/>
      <c r="L14" s="103"/>
      <c r="M14" s="103"/>
      <c r="N14" s="103"/>
      <c r="O14" s="239"/>
      <c r="P14" s="241"/>
      <c r="Q14" s="243"/>
      <c r="R14" s="246"/>
      <c r="S14" s="104" t="s">
        <v>59</v>
      </c>
      <c r="T14" s="96" t="s">
        <v>200</v>
      </c>
      <c r="U14" s="96" t="s">
        <v>200</v>
      </c>
      <c r="V14" s="95" t="s">
        <v>201</v>
      </c>
      <c r="W14" s="153" t="s">
        <v>192</v>
      </c>
      <c r="X14" s="154">
        <v>6</v>
      </c>
      <c r="Y14" s="95">
        <v>0</v>
      </c>
      <c r="Z14" s="159">
        <f t="shared" ref="Z14:Z24" si="1">IF(X14=0,"0",IFERROR(Y14/X14,0))</f>
        <v>0</v>
      </c>
      <c r="AA14" s="105" t="s">
        <v>200</v>
      </c>
      <c r="AB14" s="173">
        <v>854278963</v>
      </c>
      <c r="AC14" s="180">
        <v>714298962.83000004</v>
      </c>
      <c r="AD14" s="106" t="s">
        <v>202</v>
      </c>
      <c r="AE14" s="176">
        <v>0</v>
      </c>
      <c r="AF14" s="95" t="s">
        <v>200</v>
      </c>
      <c r="AG14" s="160">
        <v>0</v>
      </c>
      <c r="AH14" s="99" t="str">
        <f t="shared" ref="AH14:AH24" si="2">+AA14</f>
        <v>No aplica</v>
      </c>
      <c r="AI14" s="100" t="s">
        <v>196</v>
      </c>
      <c r="AJ14" s="101">
        <v>0</v>
      </c>
      <c r="AK14" s="95" t="s">
        <v>197</v>
      </c>
      <c r="AL14" s="95" t="s">
        <v>198</v>
      </c>
      <c r="AM14" s="102" t="s">
        <v>203</v>
      </c>
    </row>
    <row r="15" spans="2:39" ht="126" customHeight="1" x14ac:dyDescent="0.2">
      <c r="B15" s="169" t="s">
        <v>184</v>
      </c>
      <c r="C15" s="170" t="s">
        <v>185</v>
      </c>
      <c r="D15" s="165" t="s">
        <v>284</v>
      </c>
      <c r="E15" s="166" t="s">
        <v>204</v>
      </c>
      <c r="F15" s="103"/>
      <c r="G15" s="103"/>
      <c r="H15" s="103"/>
      <c r="I15" s="151" t="s">
        <v>186</v>
      </c>
      <c r="J15" s="103"/>
      <c r="K15" s="103"/>
      <c r="L15" s="103"/>
      <c r="M15" s="103"/>
      <c r="N15" s="103"/>
      <c r="O15" s="139" t="s">
        <v>205</v>
      </c>
      <c r="P15" s="104" t="s">
        <v>206</v>
      </c>
      <c r="Q15" s="108" t="s">
        <v>297</v>
      </c>
      <c r="R15" s="102" t="s">
        <v>190</v>
      </c>
      <c r="S15" s="109" t="s">
        <v>59</v>
      </c>
      <c r="T15" s="96">
        <v>44586</v>
      </c>
      <c r="U15" s="97">
        <v>44803</v>
      </c>
      <c r="V15" s="104" t="s">
        <v>207</v>
      </c>
      <c r="W15" s="109" t="s">
        <v>192</v>
      </c>
      <c r="X15" s="154">
        <v>36</v>
      </c>
      <c r="Y15" s="92">
        <v>28</v>
      </c>
      <c r="Z15" s="161">
        <f t="shared" si="1"/>
        <v>0.77777777777777779</v>
      </c>
      <c r="AA15" s="110" t="s">
        <v>208</v>
      </c>
      <c r="AB15" s="174">
        <v>1126175000</v>
      </c>
      <c r="AC15" s="180">
        <v>1158275000</v>
      </c>
      <c r="AD15" s="111" t="s">
        <v>209</v>
      </c>
      <c r="AE15" s="180">
        <f>465943750+86056476+156699999</f>
        <v>708700225</v>
      </c>
      <c r="AF15" s="116" t="s">
        <v>210</v>
      </c>
      <c r="AG15" s="98">
        <f>IF(AE15=0,"0",IFERROR(AE15/AC15,0))</f>
        <v>0.61185834538429995</v>
      </c>
      <c r="AH15" s="99" t="str">
        <f t="shared" si="2"/>
        <v>223: Deporte Formativo y Alternativo: Durante este mes se mantuvieron las 28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v>
      </c>
      <c r="AI15" s="100" t="s">
        <v>196</v>
      </c>
      <c r="AJ15" s="101">
        <f>148+56+152</f>
        <v>356</v>
      </c>
      <c r="AK15" s="95" t="s">
        <v>197</v>
      </c>
      <c r="AL15" s="95" t="s">
        <v>198</v>
      </c>
      <c r="AM15" s="102" t="str">
        <f t="shared" ref="AM15:AM24" si="3">+AA15</f>
        <v>223: Deporte Formativo y Alternativo: Durante este mes se mantuvieron las 28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v>
      </c>
    </row>
    <row r="16" spans="2:39" ht="99.75" customHeight="1" x14ac:dyDescent="0.2">
      <c r="B16" s="169" t="s">
        <v>184</v>
      </c>
      <c r="C16" s="170" t="s">
        <v>185</v>
      </c>
      <c r="D16" s="165" t="s">
        <v>283</v>
      </c>
      <c r="E16" s="166" t="s">
        <v>211</v>
      </c>
      <c r="F16" s="103"/>
      <c r="G16" s="103"/>
      <c r="H16" s="103"/>
      <c r="I16" s="151" t="s">
        <v>186</v>
      </c>
      <c r="J16" s="103"/>
      <c r="K16" s="103"/>
      <c r="L16" s="103"/>
      <c r="M16" s="103"/>
      <c r="N16" s="103"/>
      <c r="O16" s="139" t="s">
        <v>212</v>
      </c>
      <c r="P16" s="104" t="s">
        <v>213</v>
      </c>
      <c r="Q16" s="107" t="s">
        <v>296</v>
      </c>
      <c r="R16" s="162" t="s">
        <v>190</v>
      </c>
      <c r="S16" s="109" t="s">
        <v>59</v>
      </c>
      <c r="T16" s="96" t="s">
        <v>200</v>
      </c>
      <c r="U16" s="97" t="s">
        <v>200</v>
      </c>
      <c r="V16" s="109" t="s">
        <v>214</v>
      </c>
      <c r="W16" s="109" t="s">
        <v>192</v>
      </c>
      <c r="X16" s="154">
        <v>38</v>
      </c>
      <c r="Y16" s="95">
        <v>0</v>
      </c>
      <c r="Z16" s="98">
        <f t="shared" si="1"/>
        <v>0</v>
      </c>
      <c r="AA16" s="163" t="s">
        <v>200</v>
      </c>
      <c r="AB16" s="173">
        <v>50000000</v>
      </c>
      <c r="AC16" s="176">
        <v>50000000</v>
      </c>
      <c r="AD16" s="106" t="s">
        <v>215</v>
      </c>
      <c r="AE16" s="184">
        <v>0</v>
      </c>
      <c r="AF16" s="100" t="s">
        <v>200</v>
      </c>
      <c r="AG16" s="98">
        <v>0</v>
      </c>
      <c r="AH16" s="99" t="str">
        <f t="shared" si="2"/>
        <v>No aplica</v>
      </c>
      <c r="AI16" s="100" t="s">
        <v>196</v>
      </c>
      <c r="AJ16" s="101">
        <v>0</v>
      </c>
      <c r="AK16" s="95" t="s">
        <v>197</v>
      </c>
      <c r="AL16" s="95" t="s">
        <v>198</v>
      </c>
      <c r="AM16" s="102" t="s">
        <v>216</v>
      </c>
    </row>
    <row r="17" spans="2:39" ht="99.95" customHeight="1" x14ac:dyDescent="0.2">
      <c r="B17" s="169" t="s">
        <v>184</v>
      </c>
      <c r="C17" s="170" t="s">
        <v>185</v>
      </c>
      <c r="D17" s="165" t="s">
        <v>282</v>
      </c>
      <c r="E17" s="166" t="s">
        <v>217</v>
      </c>
      <c r="F17" s="103"/>
      <c r="G17" s="103"/>
      <c r="H17" s="103"/>
      <c r="I17" s="151" t="s">
        <v>186</v>
      </c>
      <c r="J17" s="103"/>
      <c r="K17" s="103"/>
      <c r="L17" s="103"/>
      <c r="M17" s="103"/>
      <c r="N17" s="103"/>
      <c r="O17" s="139" t="s">
        <v>205</v>
      </c>
      <c r="P17" s="104" t="s">
        <v>206</v>
      </c>
      <c r="Q17" s="108" t="s">
        <v>297</v>
      </c>
      <c r="R17" s="102" t="s">
        <v>190</v>
      </c>
      <c r="S17" s="109" t="s">
        <v>59</v>
      </c>
      <c r="T17" s="96" t="s">
        <v>200</v>
      </c>
      <c r="U17" s="97" t="s">
        <v>200</v>
      </c>
      <c r="V17" s="104" t="s">
        <v>218</v>
      </c>
      <c r="W17" s="109" t="s">
        <v>192</v>
      </c>
      <c r="X17" s="95">
        <v>5000</v>
      </c>
      <c r="Y17" s="104">
        <v>0</v>
      </c>
      <c r="Z17" s="112">
        <f t="shared" si="1"/>
        <v>0</v>
      </c>
      <c r="AA17" s="113" t="s">
        <v>200</v>
      </c>
      <c r="AB17" s="175">
        <v>223825000</v>
      </c>
      <c r="AC17" s="175">
        <v>223825000</v>
      </c>
      <c r="AD17" s="106" t="s">
        <v>219</v>
      </c>
      <c r="AE17" s="184">
        <v>0</v>
      </c>
      <c r="AF17" s="111" t="s">
        <v>200</v>
      </c>
      <c r="AG17" s="98">
        <v>0</v>
      </c>
      <c r="AH17" s="99" t="str">
        <f t="shared" si="2"/>
        <v>No aplica</v>
      </c>
      <c r="AI17" s="100" t="s">
        <v>196</v>
      </c>
      <c r="AJ17" s="101">
        <v>0</v>
      </c>
      <c r="AK17" s="95" t="s">
        <v>197</v>
      </c>
      <c r="AL17" s="95" t="s">
        <v>198</v>
      </c>
      <c r="AM17" s="102" t="str">
        <f t="shared" ref="AM17" si="4">+AA17</f>
        <v>No aplica</v>
      </c>
    </row>
    <row r="18" spans="2:39" ht="99.95" customHeight="1" x14ac:dyDescent="0.2">
      <c r="B18" s="169" t="s">
        <v>184</v>
      </c>
      <c r="C18" s="170" t="s">
        <v>185</v>
      </c>
      <c r="D18" s="165" t="s">
        <v>281</v>
      </c>
      <c r="E18" s="166" t="s">
        <v>220</v>
      </c>
      <c r="F18" s="103"/>
      <c r="G18" s="103"/>
      <c r="H18" s="103"/>
      <c r="I18" s="151" t="s">
        <v>186</v>
      </c>
      <c r="J18" s="103"/>
      <c r="K18" s="103"/>
      <c r="L18" s="103"/>
      <c r="M18" s="103"/>
      <c r="N18" s="103"/>
      <c r="O18" s="139" t="s">
        <v>212</v>
      </c>
      <c r="P18" s="104" t="s">
        <v>213</v>
      </c>
      <c r="Q18" s="108" t="s">
        <v>296</v>
      </c>
      <c r="R18" s="102" t="s">
        <v>221</v>
      </c>
      <c r="S18" s="109" t="s">
        <v>59</v>
      </c>
      <c r="T18" s="96" t="s">
        <v>200</v>
      </c>
      <c r="U18" s="97" t="s">
        <v>200</v>
      </c>
      <c r="V18" s="109" t="s">
        <v>191</v>
      </c>
      <c r="W18" s="109" t="s">
        <v>192</v>
      </c>
      <c r="X18" s="95">
        <v>5</v>
      </c>
      <c r="Y18" s="109">
        <v>0</v>
      </c>
      <c r="Z18" s="112">
        <f t="shared" si="1"/>
        <v>0</v>
      </c>
      <c r="AA18" s="113" t="s">
        <v>200</v>
      </c>
      <c r="AB18" s="173">
        <v>100000000</v>
      </c>
      <c r="AC18" s="176">
        <v>35000000</v>
      </c>
      <c r="AD18" s="106" t="s">
        <v>215</v>
      </c>
      <c r="AE18" s="185">
        <v>0</v>
      </c>
      <c r="AF18" s="115" t="s">
        <v>200</v>
      </c>
      <c r="AG18" s="98">
        <v>0</v>
      </c>
      <c r="AH18" s="99" t="s">
        <v>200</v>
      </c>
      <c r="AI18" s="100" t="s">
        <v>192</v>
      </c>
      <c r="AJ18" s="101">
        <v>0</v>
      </c>
      <c r="AK18" s="95" t="s">
        <v>197</v>
      </c>
      <c r="AL18" s="95" t="s">
        <v>198</v>
      </c>
      <c r="AM18" s="102" t="str">
        <f t="shared" si="3"/>
        <v>No aplica</v>
      </c>
    </row>
    <row r="19" spans="2:39" ht="126.75" customHeight="1" x14ac:dyDescent="0.2">
      <c r="B19" s="169" t="s">
        <v>184</v>
      </c>
      <c r="C19" s="170" t="s">
        <v>185</v>
      </c>
      <c r="D19" s="165" t="s">
        <v>277</v>
      </c>
      <c r="E19" s="166" t="s">
        <v>222</v>
      </c>
      <c r="F19" s="103"/>
      <c r="G19" s="103"/>
      <c r="H19" s="103"/>
      <c r="I19" s="151" t="s">
        <v>186</v>
      </c>
      <c r="J19" s="103"/>
      <c r="K19" s="103"/>
      <c r="L19" s="103"/>
      <c r="M19" s="103"/>
      <c r="N19" s="103"/>
      <c r="O19" s="139" t="s">
        <v>205</v>
      </c>
      <c r="P19" s="104" t="s">
        <v>206</v>
      </c>
      <c r="Q19" s="108" t="s">
        <v>297</v>
      </c>
      <c r="R19" s="102" t="s">
        <v>190</v>
      </c>
      <c r="S19" s="109" t="s">
        <v>59</v>
      </c>
      <c r="T19" s="96" t="s">
        <v>200</v>
      </c>
      <c r="U19" s="97" t="s">
        <v>200</v>
      </c>
      <c r="V19" s="104" t="s">
        <v>223</v>
      </c>
      <c r="W19" s="109" t="s">
        <v>192</v>
      </c>
      <c r="X19" s="95">
        <v>5</v>
      </c>
      <c r="Y19" s="109">
        <v>0</v>
      </c>
      <c r="Z19" s="112">
        <f t="shared" si="1"/>
        <v>0</v>
      </c>
      <c r="AA19" s="113" t="s">
        <v>200</v>
      </c>
      <c r="AB19" s="176">
        <v>50000000</v>
      </c>
      <c r="AC19" s="176">
        <v>54500000</v>
      </c>
      <c r="AD19" s="95" t="s">
        <v>224</v>
      </c>
      <c r="AE19" s="180">
        <v>0</v>
      </c>
      <c r="AF19" s="106" t="s">
        <v>200</v>
      </c>
      <c r="AG19" s="98">
        <v>0</v>
      </c>
      <c r="AH19" s="99" t="str">
        <f t="shared" si="2"/>
        <v>No aplica</v>
      </c>
      <c r="AI19" s="100" t="s">
        <v>196</v>
      </c>
      <c r="AJ19" s="101">
        <v>0</v>
      </c>
      <c r="AK19" s="95" t="s">
        <v>197</v>
      </c>
      <c r="AL19" s="95" t="s">
        <v>198</v>
      </c>
      <c r="AM19" s="102" t="s">
        <v>225</v>
      </c>
    </row>
    <row r="20" spans="2:39" ht="99.95" customHeight="1" x14ac:dyDescent="0.2">
      <c r="B20" s="169" t="s">
        <v>184</v>
      </c>
      <c r="C20" s="170" t="s">
        <v>185</v>
      </c>
      <c r="D20" s="165" t="s">
        <v>280</v>
      </c>
      <c r="E20" s="166" t="s">
        <v>226</v>
      </c>
      <c r="F20" s="103"/>
      <c r="G20" s="103"/>
      <c r="H20" s="103"/>
      <c r="I20" s="151" t="s">
        <v>186</v>
      </c>
      <c r="J20" s="103"/>
      <c r="K20" s="103"/>
      <c r="L20" s="103"/>
      <c r="M20" s="117"/>
      <c r="N20" s="117"/>
      <c r="O20" s="140" t="s">
        <v>212</v>
      </c>
      <c r="P20" s="118" t="s">
        <v>213</v>
      </c>
      <c r="Q20" s="107" t="s">
        <v>296</v>
      </c>
      <c r="R20" s="102" t="s">
        <v>190</v>
      </c>
      <c r="S20" s="109" t="s">
        <v>59</v>
      </c>
      <c r="T20" s="96">
        <v>44586</v>
      </c>
      <c r="U20" s="97">
        <v>44803</v>
      </c>
      <c r="V20" s="109" t="s">
        <v>227</v>
      </c>
      <c r="W20" s="109" t="s">
        <v>192</v>
      </c>
      <c r="X20" s="95">
        <v>73</v>
      </c>
      <c r="Y20" s="109">
        <v>30</v>
      </c>
      <c r="Z20" s="119">
        <f t="shared" si="1"/>
        <v>0.41095890410958902</v>
      </c>
      <c r="AA20" s="114" t="s">
        <v>228</v>
      </c>
      <c r="AB20" s="173">
        <f>+'[1]TRASLADO No.1'!$G$198+'[1]TRASLADO No.1'!$G$207+'[1]TRASLADO No.1'!$G$214</f>
        <v>450000000</v>
      </c>
      <c r="AC20" s="176">
        <v>478400000</v>
      </c>
      <c r="AD20" s="100" t="s">
        <v>229</v>
      </c>
      <c r="AE20" s="185">
        <f>274000000+67868000</f>
        <v>341868000</v>
      </c>
      <c r="AF20" s="100" t="s">
        <v>230</v>
      </c>
      <c r="AG20" s="98">
        <f t="shared" ref="AG20:AG24" si="5">IF(AE20=0,"0",IFERROR(AE20/AC20,0))</f>
        <v>0.71460702341137128</v>
      </c>
      <c r="AH20" s="99" t="str">
        <f t="shared" si="2"/>
        <v>En el mes de Febrero Se realizaron 3 visitas de asistencia tecnica en campo con el objetivo de inspeccionar y verificar  los requerimientos tecnicos dichos clubes visitados fueron : club deportivo de Rugby Bostaurus , club deportivo rocket de patinaje ,  jaguares scuash club , asi mismo se otorgaron 9 renovaciones deportivas a los siguientes clubes : club deportivo de ciclismo BMX Meta racing , club deportivo de hap ki do Dae Young , club deportivo de hap ki do Dragon Chang ,club deportivo de hap ki do Pequeño Dragon , club deportivo de futbol Alianza LLanos , club deportivo de Taekwon-do Okinawa , club deportivo de paraatletismo Otra Forma de Vida ( Atletismo -Discapacidad ) , club deportivo de Tejo Mecanica Industrial Valderrama , club deportivo de Natacion Luigy asi mismo se articulo entre el IMDER y la Federacion Colombiana de Ciclismo la realizacion de una valida nacional de BMX evento que se realizo los dias 20 y 21 de febrero en el complejo deportivo del barrio covisan con la participacion de 221 deportistas nacionales en esta disciplina deportiva .
En el mes de Marzo se realizaron 5  visitas de asistencia tecnica en campo con el objetivo de inspeccionar y verificar  los requerimientos tecnicos dichos clubes visitados fueron : club deportivo llaneros de volleyball  , club deportivo motociclismo stun ,  club de tennis de mesa Tarazona  y club de Squahs , asi mismo se otorgaron 5 reconocimientos deportivos a los siguientes clubes :Por medio de la cual se otorga el Reconocimiento Deportivo y se reconoce el Órgano de Administración, Órgano de control y Comisión Disciplinaria del CLUB DEPORTIVO ROCKETS en la disciplina de PATINAJE  ,CLUB LLANEROS VOLLEYBALL V.C en la disciplina de VOLLEYBALL ,  de CLUB PIOLO STUNT 376 en la disciplina de MOTOCICLISMO – STUNT  , CLUB DEPORTIVO DE RUGBY BOSTAURUS en la disciplina de RUGBY ,  JAGUARES SQUASH CLUB en la disciplina de SQUASH , de igual forma se hicieron 2 modificaciones estatutarias a del CLUB DEPORTIVO DE TIRO LOS LANCEROS, en la disciplina de TIRO DEPORTIVO , CLUB DEPORTIVO CRYSTIAN HURTADO en la disciplina de FUTBOL  , ademas 2 actualizaciones una del CLUB DEPORTIVO CONGENTE y otra al club REAL ORIENTE FUTBOL CLUB y cuatro (4) renovaciones deportivas para : CLUB DEPORTIVO DE BILLAR EL PORVENIR , CLUB DEPORTIVO DE SAMBO DRAGON IMPACT , CLUB DEPORTIVO DE SAMBO PRIDE y CLUB DEPORTIVO DE SAMBO TOROS LOCOS.                                                                                                                                                                                                                               
Asi mismo se articulo a traves de un convenio apoyo de interes publico ( CAIP ) entre el IMDER y el club Okinagua de Taekwondo la realizacion del Campamento educativo y selectivo de altos logros de taekwondo evento que se realizo los dias 18 ,19 y 20 de Marzo en el polideportivo del barrio la vainilla de la ciudad de Villavicencio  con la participacion de 78 deportistas de los municipios de San Martin , Granada y Villavicencio .</v>
      </c>
      <c r="AI20" s="100" t="s">
        <v>192</v>
      </c>
      <c r="AJ20" s="101">
        <f>78+34+221+175</f>
        <v>508</v>
      </c>
      <c r="AK20" s="95" t="s">
        <v>197</v>
      </c>
      <c r="AL20" s="95" t="s">
        <v>198</v>
      </c>
      <c r="AM20" s="102" t="str">
        <f>+AA20</f>
        <v>En el mes de Febrero Se realizaron 3 visitas de asistencia tecnica en campo con el objetivo de inspeccionar y verificar  los requerimientos tecnicos dichos clubes visitados fueron : club deportivo de Rugby Bostaurus , club deportivo rocket de patinaje ,  jaguares scuash club , asi mismo se otorgaron 9 renovaciones deportivas a los siguientes clubes : club deportivo de ciclismo BMX Meta racing , club deportivo de hap ki do Dae Young , club deportivo de hap ki do Dragon Chang ,club deportivo de hap ki do Pequeño Dragon , club deportivo de futbol Alianza LLanos , club deportivo de Taekwon-do Okinawa , club deportivo de paraatletismo Otra Forma de Vida ( Atletismo -Discapacidad ) , club deportivo de Tejo Mecanica Industrial Valderrama , club deportivo de Natacion Luigy asi mismo se articulo entre el IMDER y la Federacion Colombiana de Ciclismo la realizacion de una valida nacional de BMX evento que se realizo los dias 20 y 21 de febrero en el complejo deportivo del barrio covisan con la participacion de 221 deportistas nacionales en esta disciplina deportiva .
En el mes de Marzo se realizaron 5  visitas de asistencia tecnica en campo con el objetivo de inspeccionar y verificar  los requerimientos tecnicos dichos clubes visitados fueron : club deportivo llaneros de volleyball  , club deportivo motociclismo stun ,  club de tennis de mesa Tarazona  y club de Squahs , asi mismo se otorgaron 5 reconocimientos deportivos a los siguientes clubes :Por medio de la cual se otorga el Reconocimiento Deportivo y se reconoce el Órgano de Administración, Órgano de control y Comisión Disciplinaria del CLUB DEPORTIVO ROCKETS en la disciplina de PATINAJE  ,CLUB LLANEROS VOLLEYBALL V.C en la disciplina de VOLLEYBALL ,  de CLUB PIOLO STUNT 376 en la disciplina de MOTOCICLISMO – STUNT  , CLUB DEPORTIVO DE RUGBY BOSTAURUS en la disciplina de RUGBY ,  JAGUARES SQUASH CLUB en la disciplina de SQUASH , de igual forma se hicieron 2 modificaciones estatutarias a del CLUB DEPORTIVO DE TIRO LOS LANCEROS, en la disciplina de TIRO DEPORTIVO , CLUB DEPORTIVO CRYSTIAN HURTADO en la disciplina de FUTBOL  , ademas 2 actualizaciones una del CLUB DEPORTIVO CONGENTE y otra al club REAL ORIENTE FUTBOL CLUB y cuatro (4) renovaciones deportivas para : CLUB DEPORTIVO DE BILLAR EL PORVENIR , CLUB DEPORTIVO DE SAMBO DRAGON IMPACT , CLUB DEPORTIVO DE SAMBO PRIDE y CLUB DEPORTIVO DE SAMBO TOROS LOCOS.                                                                                                                                                                                                                               
Asi mismo se articulo a traves de un convenio apoyo de interes publico ( CAIP ) entre el IMDER y el club Okinagua de Taekwondo la realizacion del Campamento educativo y selectivo de altos logros de taekwondo evento que se realizo los dias 18 ,19 y 20 de Marzo en el polideportivo del barrio la vainilla de la ciudad de Villavicencio  con la participacion de 78 deportistas de los municipios de San Martin , Granada y Villavicencio .</v>
      </c>
    </row>
    <row r="21" spans="2:39" ht="99.95" customHeight="1" x14ac:dyDescent="0.2">
      <c r="B21" s="230" t="s">
        <v>184</v>
      </c>
      <c r="C21" s="232" t="s">
        <v>185</v>
      </c>
      <c r="D21" s="165" t="s">
        <v>279</v>
      </c>
      <c r="E21" s="166" t="s">
        <v>231</v>
      </c>
      <c r="F21" s="103"/>
      <c r="G21" s="103"/>
      <c r="H21" s="103"/>
      <c r="I21" s="151" t="s">
        <v>186</v>
      </c>
      <c r="J21" s="103"/>
      <c r="K21" s="103"/>
      <c r="L21" s="105"/>
      <c r="M21" s="94"/>
      <c r="N21" s="94"/>
      <c r="O21" s="234" t="s">
        <v>232</v>
      </c>
      <c r="P21" s="235" t="s">
        <v>233</v>
      </c>
      <c r="Q21" s="236" t="s">
        <v>301</v>
      </c>
      <c r="R21" s="93" t="s">
        <v>234</v>
      </c>
      <c r="S21" s="109" t="s">
        <v>59</v>
      </c>
      <c r="T21" s="96">
        <v>44586</v>
      </c>
      <c r="U21" s="97">
        <v>44800</v>
      </c>
      <c r="V21" s="104" t="s">
        <v>235</v>
      </c>
      <c r="W21" s="109" t="s">
        <v>192</v>
      </c>
      <c r="X21" s="95">
        <v>1</v>
      </c>
      <c r="Y21" s="109">
        <v>0.25</v>
      </c>
      <c r="Z21" s="119">
        <f t="shared" si="1"/>
        <v>0.25</v>
      </c>
      <c r="AA21" s="110" t="s">
        <v>236</v>
      </c>
      <c r="AB21" s="177">
        <v>111776312.93000001</v>
      </c>
      <c r="AC21" s="180">
        <v>50400000</v>
      </c>
      <c r="AD21" s="116" t="s">
        <v>237</v>
      </c>
      <c r="AE21" s="180">
        <v>50400000</v>
      </c>
      <c r="AF21" s="116" t="s">
        <v>237</v>
      </c>
      <c r="AG21" s="98">
        <f t="shared" si="5"/>
        <v>1</v>
      </c>
      <c r="AH21" s="99" t="str">
        <f t="shared" si="2"/>
        <v>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 cual se les socializó la información reportada mediante el instrumento implementado, de grupos regulares e irregulares que permite generar la trazabilidad y cumplimiento de las metas, en lo que se tabuló hasta la fecha durante el mes de marzo de 2022, se puede determinar que se alcanzó una población de 11.850 beneficiarios, entre niños, niñas, adolescentes, jóvenes, adultos y adultos mayores, lo anterior de acuerdo al desarrollo de actividades por el área de deporte (1422) y sus programas de deporte formativo, deporte asociado y educación física escolar; así como las actividades llevadas a cabo por el área de recreación (8927) mediante  los programas de recreándonos, recreovía, juego y estimulación, inicio a la vida y madres gestantes; y por el área de actividad física (1501) mediante los programas de escuelas de actividad física, actividad física funcional, actividades musicalizadas, actividad física para el adulto mayor y rutas camineras y ciclo paseos. Por otra parte, se brindó capacitación al equipo del área de escenarios sobre el diligenciamiento del instrumento de medición y acervo de la información que compete al área en dicho formulario google.</v>
      </c>
      <c r="AI21" s="100" t="s">
        <v>196</v>
      </c>
      <c r="AJ21" s="101">
        <v>999</v>
      </c>
      <c r="AK21" s="95" t="s">
        <v>197</v>
      </c>
      <c r="AL21" s="95" t="s">
        <v>198</v>
      </c>
      <c r="AM21" s="102" t="str">
        <f t="shared" si="3"/>
        <v>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 cual se les socializó la información reportada mediante el instrumento implementado, de grupos regulares e irregulares que permite generar la trazabilidad y cumplimiento de las metas, en lo que se tabuló hasta la fecha durante el mes de marzo de 2022, se puede determinar que se alcanzó una población de 11.850 beneficiarios, entre niños, niñas, adolescentes, jóvenes, adultos y adultos mayores, lo anterior de acuerdo al desarrollo de actividades por el área de deporte (1422) y sus programas de deporte formativo, deporte asociado y educación física escolar; así como las actividades llevadas a cabo por el área de recreación (8927) mediante  los programas de recreándonos, recreovía, juego y estimulación, inicio a la vida y madres gestantes; y por el área de actividad física (1501) mediante los programas de escuelas de actividad física, actividad física funcional, actividades musicalizadas, actividad física para el adulto mayor y rutas camineras y ciclo paseos. Por otra parte, se brindó capacitación al equipo del área de escenarios sobre el diligenciamiento del instrumento de medición y acervo de la información que compete al área en dicho formulario google.</v>
      </c>
    </row>
    <row r="22" spans="2:39" ht="99.95" customHeight="1" x14ac:dyDescent="0.2">
      <c r="B22" s="231"/>
      <c r="C22" s="233"/>
      <c r="D22" s="141" t="s">
        <v>238</v>
      </c>
      <c r="E22" s="171" t="s">
        <v>239</v>
      </c>
      <c r="F22" s="117"/>
      <c r="G22" s="117"/>
      <c r="H22" s="117"/>
      <c r="I22" s="138" t="s">
        <v>186</v>
      </c>
      <c r="J22" s="117"/>
      <c r="K22" s="117"/>
      <c r="L22" s="120"/>
      <c r="M22" s="94"/>
      <c r="N22" s="94"/>
      <c r="O22" s="234"/>
      <c r="P22" s="235"/>
      <c r="Q22" s="237"/>
      <c r="R22" s="121" t="s">
        <v>221</v>
      </c>
      <c r="S22" s="122" t="s">
        <v>59</v>
      </c>
      <c r="T22" s="123">
        <v>44582</v>
      </c>
      <c r="U22" s="124">
        <v>44824</v>
      </c>
      <c r="V22" s="122" t="s">
        <v>240</v>
      </c>
      <c r="W22" s="122" t="s">
        <v>241</v>
      </c>
      <c r="X22" s="92">
        <v>4</v>
      </c>
      <c r="Y22" s="109">
        <v>1</v>
      </c>
      <c r="Z22" s="119">
        <f t="shared" si="1"/>
        <v>0.25</v>
      </c>
      <c r="AA22" s="110" t="s">
        <v>242</v>
      </c>
      <c r="AB22" s="178">
        <v>660502317.08000004</v>
      </c>
      <c r="AC22" s="180">
        <v>721878630.00999999</v>
      </c>
      <c r="AD22" s="106" t="s">
        <v>243</v>
      </c>
      <c r="AE22" s="180">
        <f>53970317.68+131749998+25000000+51500000</f>
        <v>262220315.68000001</v>
      </c>
      <c r="AF22" s="116" t="s">
        <v>244</v>
      </c>
      <c r="AG22" s="98">
        <f t="shared" si="5"/>
        <v>0.36324709553511447</v>
      </c>
      <c r="AH22" s="99" t="str">
        <f t="shared" si="2"/>
        <v>El sistema de gestión de la calidad del instituto está constituido por 15 procesos que están relacionados en el siguiente mapa de procesos (aprobado el 23 de octubre del 2020 bajo al resolución No.082) : Durante el periodo del 01 de enero al 30 de marzo se ha venido construyendo la documentación  de cada uno de ellos obteniendo los siguientes resultados: 
• Procesos estratégicos: con un cumplimiento del 14 %
  Direccionamiento estratégico: cuenta con un 90%, se encuentra 1 procedimiento en revisión. 
  Planeación institucional: con un 100% cuenta que todos los procedimientos y formatos para su funcionamiento 
  Gestión de la información y las comunicaciones 20%, se encuentra con caracterización, 1 procedimiento y 4 documentos en revisión
  Participación comunitaria: 10% es  un proceso nuevo que se está estructurando de acuerdo a los requerimientos de la política publica, cuenta con caracterización y matriz de riesgos 
• Procesos misionales: cumplimiento de 8.33%
  Promoción y fomento del deporte la recreación y la actividad física: tiene un avance del 40%, cuenta de dos procedimientos con sus formatos, y 4 adicionales que están sin documentos que los soporte, motivo por el cual falta la elaboración de documentación del sistema de calidad en actividad física, deportiva y recreativa.   
  Gestión de infraestructura de escenarios deportivos y recreativos: esta en un 80% y Cuenta con un manual, pero esta pendiente la actualización de los formatos de este documento
  Administración y gestión de escenarios deportivos y recreativos: tiene un 15%, se cuenta con 2 procedimientos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6.25 %
  Gestión control interno: Cumplimiento del 20%, se cuenta con formatos de este proceso, se esta revisando y actualizando los documentos que se encuentra de la vigencia anterior de este proceso 
  Sistema integrado de gestión: cumplimiento del 30 %, se tiene 1 procedimiento actualizado y algunos de la vigencia anterior en revisión y actualización   
En general el sistema de gestión de la calidad cuenta con un avance total del 41.04% donde se identifica los procesos estratégicos con 14%, Procesos misionales 8.33%, Procesos de apoyo 10 % y procesos de evaluación 6.25 %.</v>
      </c>
      <c r="AI22" s="100" t="s">
        <v>196</v>
      </c>
      <c r="AJ22" s="101">
        <v>0</v>
      </c>
      <c r="AK22" s="95" t="s">
        <v>197</v>
      </c>
      <c r="AL22" s="95" t="s">
        <v>198</v>
      </c>
      <c r="AM22" s="102" t="str">
        <f t="shared" si="3"/>
        <v>El sistema de gestión de la calidad del instituto está constituido por 15 procesos que están relacionados en el siguiente mapa de procesos (aprobado el 23 de octubre del 2020 bajo al resolución No.082) : Durante el periodo del 01 de enero al 30 de marzo se ha venido construyendo la documentación  de cada uno de ellos obteniendo los siguientes resultados: 
• Procesos estratégicos: con un cumplimiento del 14 %
  Direccionamiento estratégico: cuenta con un 90%, se encuentra 1 procedimiento en revisión. 
  Planeación institucional: con un 100% cuenta que todos los procedimientos y formatos para su funcionamiento 
  Gestión de la información y las comunicaciones 20%, se encuentra con caracterización, 1 procedimiento y 4 documentos en revisión
  Participación comunitaria: 10% es  un proceso nuevo que se está estructurando de acuerdo a los requerimientos de la política publica, cuenta con caracterización y matriz de riesgos 
• Procesos misionales: cumplimiento de 8.33%
  Promoción y fomento del deporte la recreación y la actividad física: tiene un avance del 40%, cuenta de dos procedimientos con sus formatos, y 4 adicionales que están sin documentos que los soporte, motivo por el cual falta la elaboración de documentación del sistema de calidad en actividad física, deportiva y recreativa.   
  Gestión de infraestructura de escenarios deportivos y recreativos: esta en un 80% y Cuenta con un manual, pero esta pendiente la actualización de los formatos de este documento
  Administración y gestión de escenarios deportivos y recreativos: tiene un 15%, se cuenta con 2 procedimientos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6.25 %
  Gestión control interno: Cumplimiento del 20%, se cuenta con formatos de este proceso, se esta revisando y actualizando los documentos que se encuentra de la vigencia anterior de este proceso 
  Sistema integrado de gestión: cumplimiento del 30 %, se tiene 1 procedimiento actualizado y algunos de la vigencia anterior en revisión y actualización   
En general el sistema de gestión de la calidad cuenta con un avance total del 41.04% donde se identifica los procesos estratégicos con 14%, Procesos misionales 8.33%, Procesos de apoyo 10 % y procesos de evaluación 6.25 %.</v>
      </c>
    </row>
    <row r="23" spans="2:39" ht="99.95" customHeight="1" x14ac:dyDescent="0.2">
      <c r="B23" s="164" t="s">
        <v>184</v>
      </c>
      <c r="C23" s="164" t="s">
        <v>185</v>
      </c>
      <c r="D23" s="141" t="s">
        <v>278</v>
      </c>
      <c r="E23" s="171" t="s">
        <v>245</v>
      </c>
      <c r="F23" s="125"/>
      <c r="G23" s="126"/>
      <c r="H23" s="126"/>
      <c r="I23" s="138" t="s">
        <v>186</v>
      </c>
      <c r="J23" s="126"/>
      <c r="K23" s="126"/>
      <c r="L23" s="126"/>
      <c r="M23" s="126"/>
      <c r="N23" s="126"/>
      <c r="O23" s="141" t="s">
        <v>246</v>
      </c>
      <c r="P23" s="125" t="s">
        <v>247</v>
      </c>
      <c r="Q23" s="172" t="s">
        <v>298</v>
      </c>
      <c r="R23" s="172" t="s">
        <v>300</v>
      </c>
      <c r="S23" s="95" t="s">
        <v>59</v>
      </c>
      <c r="T23" s="127" t="s">
        <v>249</v>
      </c>
      <c r="U23" s="128" t="s">
        <v>250</v>
      </c>
      <c r="V23" s="92" t="s">
        <v>251</v>
      </c>
      <c r="W23" s="92" t="s">
        <v>252</v>
      </c>
      <c r="X23" s="129">
        <v>1</v>
      </c>
      <c r="Y23" s="92">
        <v>6.4100000000000004E-2</v>
      </c>
      <c r="Z23" s="130">
        <f t="shared" si="1"/>
        <v>6.4100000000000004E-2</v>
      </c>
      <c r="AA23" s="110" t="s">
        <v>253</v>
      </c>
      <c r="AB23" s="179">
        <v>5600000000</v>
      </c>
      <c r="AC23" s="182">
        <v>5600000000</v>
      </c>
      <c r="AD23" s="131" t="s">
        <v>254</v>
      </c>
      <c r="AE23" s="179">
        <v>5464445060.5900002</v>
      </c>
      <c r="AF23" s="131" t="s">
        <v>254</v>
      </c>
      <c r="AG23" s="132">
        <f t="shared" si="5"/>
        <v>0.97579376081964286</v>
      </c>
      <c r="AH23" s="99" t="str">
        <f t="shared" si="2"/>
        <v xml:space="preserve">El proyecto tiene vigencia 2021 en el indicador de producto, sin embargo, el contrato fue adjudicado en esa vigencia y a través de vigencia futura se da inicio en febrero del 2022, por lo cual es una meta rezagada del 2021. En el mes de marzo se realizan actividades preliminares de demoliciones de placa, muro vigas, etc. En concreto reforzado, asi mismo actividades de desmonte y retiro de mallas de cerramiento existentes y de mas elementos encontrados en sitio. Se realiza el desmonte de la estructura del polideportivo existente, se realiza inventario y disposición de la misma en el sitio autorizado. Finaliza el retiro de la cubierta termo acustica del polideportivo existente. Se da inicio a actividades de localización y replante y actividades de cimentación para la construcción del polifuncional.
</v>
      </c>
      <c r="AI23" s="133" t="s">
        <v>196</v>
      </c>
      <c r="AJ23" s="134">
        <v>0</v>
      </c>
      <c r="AK23" s="135" t="s">
        <v>197</v>
      </c>
      <c r="AL23" s="92" t="s">
        <v>198</v>
      </c>
      <c r="AM23" s="102" t="str">
        <f t="shared" si="3"/>
        <v xml:space="preserve">El proyecto tiene vigencia 2021 en el indicador de producto, sin embargo, el contrato fue adjudicado en esa vigencia y a través de vigencia futura se da inicio en febrero del 2022, por lo cual es una meta rezagada del 2021. En el mes de marzo se realizan actividades preliminares de demoliciones de placa, muro vigas, etc. En concreto reforzado, asi mismo actividades de desmonte y retiro de mallas de cerramiento existentes y de mas elementos encontrados en sitio. Se realiza el desmonte de la estructura del polideportivo existente, se realiza inventario y disposición de la misma en el sitio autorizado. Finaliza el retiro de la cubierta termo acustica del polideportivo existente. Se da inicio a actividades de localización y replante y actividades de cimentación para la construcción del polifuncional.
</v>
      </c>
    </row>
    <row r="24" spans="2:39" ht="99.95" customHeight="1" x14ac:dyDescent="0.2">
      <c r="B24" s="164" t="s">
        <v>184</v>
      </c>
      <c r="C24" s="164" t="s">
        <v>185</v>
      </c>
      <c r="D24" s="141" t="s">
        <v>278</v>
      </c>
      <c r="E24" s="171" t="s">
        <v>245</v>
      </c>
      <c r="F24" s="125"/>
      <c r="G24" s="126"/>
      <c r="H24" s="126"/>
      <c r="I24" s="138" t="s">
        <v>186</v>
      </c>
      <c r="J24" s="126"/>
      <c r="K24" s="126"/>
      <c r="L24" s="126"/>
      <c r="M24" s="126"/>
      <c r="N24" s="126"/>
      <c r="O24" s="141" t="s">
        <v>255</v>
      </c>
      <c r="P24" s="125" t="s">
        <v>256</v>
      </c>
      <c r="Q24" s="172" t="s">
        <v>299</v>
      </c>
      <c r="R24" s="172" t="s">
        <v>300</v>
      </c>
      <c r="S24" s="95" t="s">
        <v>59</v>
      </c>
      <c r="T24" s="127" t="s">
        <v>249</v>
      </c>
      <c r="U24" s="128" t="s">
        <v>250</v>
      </c>
      <c r="V24" s="92" t="s">
        <v>257</v>
      </c>
      <c r="W24" s="92" t="s">
        <v>252</v>
      </c>
      <c r="X24" s="129">
        <v>1</v>
      </c>
      <c r="Y24" s="92">
        <v>6.4100000000000004E-2</v>
      </c>
      <c r="Z24" s="130">
        <f t="shared" si="1"/>
        <v>6.4100000000000004E-2</v>
      </c>
      <c r="AA24" s="110" t="s">
        <v>258</v>
      </c>
      <c r="AB24" s="179">
        <v>8000000000</v>
      </c>
      <c r="AC24" s="182">
        <v>8000000000</v>
      </c>
      <c r="AD24" s="131" t="s">
        <v>254</v>
      </c>
      <c r="AE24" s="179">
        <v>7894143103.4700003</v>
      </c>
      <c r="AF24" s="131" t="s">
        <v>254</v>
      </c>
      <c r="AG24" s="132">
        <f t="shared" si="5"/>
        <v>0.98676788793375003</v>
      </c>
      <c r="AH24" s="99" t="str">
        <f t="shared" si="2"/>
        <v>Se realizan actividades como localización y replanteo, excavaciones para cimentación y solado de limpieza. Polideportivo: localización y replanteo, descapote mecanico, excabaciones y cimentación, cancha sintetica igual que el polideportivo</v>
      </c>
      <c r="AI24" s="133" t="s">
        <v>196</v>
      </c>
      <c r="AJ24" s="134">
        <v>0</v>
      </c>
      <c r="AK24" s="135" t="s">
        <v>197</v>
      </c>
      <c r="AL24" s="92" t="s">
        <v>198</v>
      </c>
      <c r="AM24" s="102" t="str">
        <f t="shared" si="3"/>
        <v>Se realizan actividades como localización y replanteo, excavaciones para cimentación y solado de limpieza. Polideportivo: localización y replanteo, descapote mecanico, excabaciones y cimentación, cancha sintetica igual que el polideportivo</v>
      </c>
    </row>
    <row r="25" spans="2:39" ht="99.95" customHeight="1" x14ac:dyDescent="0.2">
      <c r="B25" s="203" t="s">
        <v>184</v>
      </c>
      <c r="C25" s="203" t="s">
        <v>185</v>
      </c>
      <c r="D25" s="268" t="s">
        <v>286</v>
      </c>
      <c r="E25" s="271" t="s">
        <v>259</v>
      </c>
      <c r="F25" s="206"/>
      <c r="G25" s="206"/>
      <c r="H25" s="206"/>
      <c r="I25" s="247" t="s">
        <v>186</v>
      </c>
      <c r="J25" s="206"/>
      <c r="K25" s="206"/>
      <c r="L25" s="206"/>
      <c r="M25" s="206"/>
      <c r="N25" s="206"/>
      <c r="O25" s="203" t="s">
        <v>260</v>
      </c>
      <c r="P25" s="209" t="s">
        <v>261</v>
      </c>
      <c r="Q25" s="203" t="s">
        <v>298</v>
      </c>
      <c r="R25" s="203" t="s">
        <v>248</v>
      </c>
      <c r="S25" s="209" t="s">
        <v>59</v>
      </c>
      <c r="T25" s="128">
        <v>44588</v>
      </c>
      <c r="U25" s="97">
        <v>44801</v>
      </c>
      <c r="V25" s="95" t="s">
        <v>262</v>
      </c>
      <c r="W25" s="95" t="s">
        <v>252</v>
      </c>
      <c r="X25" s="95">
        <v>0</v>
      </c>
      <c r="Y25" s="95">
        <v>0.1</v>
      </c>
      <c r="Z25" s="98">
        <v>0</v>
      </c>
      <c r="AA25" s="94" t="s">
        <v>263</v>
      </c>
      <c r="AB25" s="180">
        <f>257179000+9310000</f>
        <v>266489000</v>
      </c>
      <c r="AC25" s="180">
        <v>552679000</v>
      </c>
      <c r="AD25" s="106" t="s">
        <v>264</v>
      </c>
      <c r="AE25" s="180">
        <f>133300000+253611168</f>
        <v>386911168</v>
      </c>
      <c r="AF25" s="106" t="s">
        <v>265</v>
      </c>
      <c r="AG25" s="136">
        <f>IF(AE25=0,"0",IFERROR(AE25/AC25,0))</f>
        <v>0.70006489843109654</v>
      </c>
      <c r="AH25" s="209" t="str">
        <f>+AA25</f>
        <v>El indicador de producto se actualizará en el segundo trimestre del año en plataforma para a vigencia 2022. Se realizan actividades de mantenimiento a las ocho (8) canchas sintéticas administradas por el IMDER, como cancha sintética cuarta etapa la esperanza, cancha sintética villa bolívar, cancha sintética 7 de agosto, cancha sintética la alborada, cancha sintética bombonera, cancha sintética Menegua, cancha sintética la rochela y cancha sintética covisan, las actividades realizadas se establecen por el manual de mantenimiento de escenarios deportivos que dispone el IMDER aunado al cronograma de frecuencia. 
&gt;Teniendo en cuenta el contrato de obra No 213 de 2021 y el contrato de interventoría No 219 de 2021 para el mantenimiento, mejoramientos y adecuación de 15 escenarios recreo deportivos en el municipio de Villavicencio, se evidencia un avance de obra ejecutado al 60% de ejecución en los diferentes escenarios deportivos objeto del contrato N 213 de 2021 mostrados a continuación en el registro fotográfico.
&gt; el IMDER a través del área de infraestructura de escenarios deportivos adelanta el proyecto de mantenimiento y mejoramiento de 11 escenarios deportivos ubicados en la zona urbana del municipio de Villavicencio a fin de recuperar espacios deportivos que mejoren la integridad en las comunidades e incentivando al deporte y el aprovechamiento del tiempo libre</v>
      </c>
      <c r="AI25" s="197" t="s">
        <v>196</v>
      </c>
      <c r="AJ25" s="253">
        <v>0</v>
      </c>
      <c r="AK25" s="209" t="s">
        <v>197</v>
      </c>
      <c r="AL25" s="206" t="s">
        <v>198</v>
      </c>
      <c r="AM25" s="102" t="str">
        <f>+AA25</f>
        <v>El indicador de producto se actualizará en el segundo trimestre del año en plataforma para a vigencia 2022. Se realizan actividades de mantenimiento a las ocho (8) canchas sintéticas administradas por el IMDER, como cancha sintética cuarta etapa la esperanza, cancha sintética villa bolívar, cancha sintética 7 de agosto, cancha sintética la alborada, cancha sintética bombonera, cancha sintética Menegua, cancha sintética la rochela y cancha sintética covisan, las actividades realizadas se establecen por el manual de mantenimiento de escenarios deportivos que dispone el IMDER aunado al cronograma de frecuencia. 
&gt;Teniendo en cuenta el contrato de obra No 213 de 2021 y el contrato de interventoría No 219 de 2021 para el mantenimiento, mejoramientos y adecuación de 15 escenarios recreo deportivos en el municipio de Villavicencio, se evidencia un avance de obra ejecutado al 60% de ejecución en los diferentes escenarios deportivos objeto del contrato N 213 de 2021 mostrados a continuación en el registro fotográfico.
&gt; el IMDER a través del área de infraestructura de escenarios deportivos adelanta el proyecto de mantenimiento y mejoramiento de 11 escenarios deportivos ubicados en la zona urbana del municipio de Villavicencio a fin de recuperar espacios deportivos que mejoren la integridad en las comunidades e incentivando al deporte y el aprovechamiento del tiempo libre</v>
      </c>
    </row>
    <row r="26" spans="2:39" ht="99.95" customHeight="1" x14ac:dyDescent="0.2">
      <c r="B26" s="204"/>
      <c r="C26" s="204"/>
      <c r="D26" s="269"/>
      <c r="E26" s="272"/>
      <c r="F26" s="207"/>
      <c r="G26" s="207"/>
      <c r="H26" s="207"/>
      <c r="I26" s="248"/>
      <c r="J26" s="207"/>
      <c r="K26" s="207"/>
      <c r="L26" s="207"/>
      <c r="M26" s="207"/>
      <c r="N26" s="207"/>
      <c r="O26" s="204"/>
      <c r="P26" s="210"/>
      <c r="Q26" s="204"/>
      <c r="R26" s="204"/>
      <c r="S26" s="210"/>
      <c r="T26" s="128" t="s">
        <v>200</v>
      </c>
      <c r="U26" s="128" t="s">
        <v>200</v>
      </c>
      <c r="V26" s="95" t="s">
        <v>266</v>
      </c>
      <c r="W26" s="95" t="s">
        <v>252</v>
      </c>
      <c r="X26" s="95">
        <v>20</v>
      </c>
      <c r="Y26" s="95">
        <v>0</v>
      </c>
      <c r="Z26" s="98">
        <f>IF(X26=0,"0",IFERROR(Y26/X26,0))</f>
        <v>0</v>
      </c>
      <c r="AA26" s="94" t="s">
        <v>200</v>
      </c>
      <c r="AB26" s="180">
        <v>535000000</v>
      </c>
      <c r="AC26" s="180">
        <f>235044905.5</f>
        <v>235044905.5</v>
      </c>
      <c r="AD26" s="106" t="s">
        <v>267</v>
      </c>
      <c r="AE26" s="180">
        <v>0</v>
      </c>
      <c r="AF26" s="106" t="s">
        <v>200</v>
      </c>
      <c r="AG26" s="136">
        <v>0</v>
      </c>
      <c r="AH26" s="210"/>
      <c r="AI26" s="198"/>
      <c r="AJ26" s="254"/>
      <c r="AK26" s="210"/>
      <c r="AL26" s="207"/>
      <c r="AM26" s="102" t="s">
        <v>268</v>
      </c>
    </row>
    <row r="27" spans="2:39" ht="99.95" customHeight="1" thickBot="1" x14ac:dyDescent="0.25">
      <c r="B27" s="205"/>
      <c r="C27" s="205"/>
      <c r="D27" s="270"/>
      <c r="E27" s="273"/>
      <c r="F27" s="208"/>
      <c r="G27" s="208"/>
      <c r="H27" s="208"/>
      <c r="I27" s="249"/>
      <c r="J27" s="208"/>
      <c r="K27" s="208"/>
      <c r="L27" s="208"/>
      <c r="M27" s="208"/>
      <c r="N27" s="208"/>
      <c r="O27" s="205"/>
      <c r="P27" s="211"/>
      <c r="Q27" s="205"/>
      <c r="R27" s="205"/>
      <c r="S27" s="211"/>
      <c r="T27" s="128" t="s">
        <v>200</v>
      </c>
      <c r="U27" s="128" t="s">
        <v>200</v>
      </c>
      <c r="V27" s="95" t="s">
        <v>269</v>
      </c>
      <c r="W27" s="95" t="s">
        <v>252</v>
      </c>
      <c r="X27" s="95">
        <v>14</v>
      </c>
      <c r="Y27" s="95">
        <v>0</v>
      </c>
      <c r="Z27" s="98">
        <f>IF(X27=0,"0",IFERROR(Y27/X27,0))</f>
        <v>0</v>
      </c>
      <c r="AA27" s="94" t="s">
        <v>200</v>
      </c>
      <c r="AB27" s="180">
        <f>314044687.39+22690000</f>
        <v>336734687.38999999</v>
      </c>
      <c r="AC27" s="180">
        <v>350499781.56999999</v>
      </c>
      <c r="AD27" s="106" t="s">
        <v>270</v>
      </c>
      <c r="AE27" s="180">
        <v>0</v>
      </c>
      <c r="AF27" s="106" t="s">
        <v>200</v>
      </c>
      <c r="AG27" s="136">
        <v>0</v>
      </c>
      <c r="AH27" s="211"/>
      <c r="AI27" s="199"/>
      <c r="AJ27" s="255"/>
      <c r="AK27" s="211"/>
      <c r="AL27" s="208"/>
      <c r="AM27" s="102" t="s">
        <v>268</v>
      </c>
    </row>
    <row r="28" spans="2:39" ht="1.5" customHeight="1" thickBot="1" x14ac:dyDescent="0.25"/>
    <row r="29" spans="2:39" ht="24.95" customHeight="1" thickBot="1" x14ac:dyDescent="0.3">
      <c r="B29" s="38" t="s">
        <v>43</v>
      </c>
      <c r="C29" s="39"/>
      <c r="D29" s="39"/>
      <c r="E29" s="39"/>
      <c r="F29" s="39"/>
      <c r="G29" s="39"/>
      <c r="H29" s="39"/>
      <c r="I29" s="39"/>
      <c r="J29" s="39"/>
      <c r="K29" s="39"/>
      <c r="L29" s="39"/>
      <c r="M29" s="39"/>
      <c r="N29" s="39"/>
      <c r="O29" s="39"/>
      <c r="P29" s="39"/>
      <c r="Q29" s="39"/>
      <c r="R29" s="39"/>
      <c r="S29" s="80"/>
      <c r="T29" s="80"/>
      <c r="U29" s="80"/>
      <c r="V29" s="264"/>
      <c r="W29" s="201"/>
      <c r="X29" s="81"/>
      <c r="Y29" s="81"/>
      <c r="Z29" s="87"/>
      <c r="AA29" s="83"/>
      <c r="AB29" s="186">
        <f>SUM(AB13:AB27)</f>
        <v>19430041460.369999</v>
      </c>
      <c r="AC29" s="187">
        <f>SUM(AC13:AC27)</f>
        <v>19430041460.049999</v>
      </c>
      <c r="AD29" s="188"/>
      <c r="AE29" s="187">
        <f>SUM(AE13:AE27)</f>
        <v>15953159872.740002</v>
      </c>
      <c r="AF29" s="84"/>
      <c r="AG29" s="82"/>
      <c r="AH29" s="84"/>
      <c r="AI29" s="84"/>
      <c r="AJ29" s="85"/>
      <c r="AK29" s="200"/>
      <c r="AL29" s="201"/>
      <c r="AM29" s="86"/>
    </row>
    <row r="30" spans="2:39" ht="24.95" customHeight="1" x14ac:dyDescent="0.2">
      <c r="B30" s="5"/>
      <c r="C30" s="6"/>
      <c r="D30" s="6"/>
      <c r="E30" s="7"/>
      <c r="F30" s="7"/>
      <c r="G30" s="7"/>
      <c r="H30" s="7"/>
      <c r="I30" s="7"/>
      <c r="J30" s="7"/>
      <c r="K30" s="7"/>
      <c r="L30" s="7"/>
      <c r="M30" s="7"/>
      <c r="N30" s="7"/>
      <c r="O30" s="7"/>
      <c r="P30" s="7"/>
      <c r="Q30" s="5"/>
      <c r="R30" s="6"/>
      <c r="S30" s="6"/>
      <c r="T30" s="8"/>
      <c r="U30" s="8"/>
      <c r="V30" s="8"/>
      <c r="W30" s="6"/>
      <c r="X30" s="9"/>
      <c r="Y30" s="9"/>
      <c r="Z30" s="9"/>
      <c r="AA30" s="9"/>
      <c r="AB30" s="10"/>
      <c r="AC30" s="9"/>
      <c r="AD30" s="9"/>
      <c r="AE30" s="6"/>
      <c r="AF30" s="6"/>
      <c r="AG30" s="6"/>
      <c r="AH30" s="6"/>
      <c r="AI30" s="11"/>
      <c r="AJ30" s="11"/>
      <c r="AK30" s="9"/>
      <c r="AL30" s="9"/>
      <c r="AM30" s="9"/>
    </row>
    <row r="31" spans="2:39" ht="76.5" customHeight="1" x14ac:dyDescent="0.25">
      <c r="B31" s="224" t="s">
        <v>48</v>
      </c>
      <c r="C31" s="225"/>
      <c r="D31" s="213" t="s">
        <v>172</v>
      </c>
      <c r="E31" s="214"/>
      <c r="F31" s="214"/>
      <c r="G31" s="214"/>
      <c r="H31" s="214"/>
      <c r="I31" s="214"/>
      <c r="J31" s="214"/>
      <c r="K31" s="214"/>
      <c r="L31" s="214"/>
      <c r="M31" s="214"/>
      <c r="N31" s="215"/>
      <c r="O31" s="216"/>
      <c r="P31" s="216"/>
      <c r="Q31" s="216"/>
      <c r="R31" s="256" t="s">
        <v>44</v>
      </c>
      <c r="S31" s="257"/>
      <c r="T31" s="217" t="s">
        <v>47</v>
      </c>
      <c r="U31" s="218"/>
      <c r="V31" s="260"/>
      <c r="W31" s="260"/>
      <c r="X31" s="260"/>
      <c r="Y31" s="260"/>
      <c r="Z31" s="260"/>
      <c r="AA31" s="261" t="s">
        <v>46</v>
      </c>
      <c r="AB31" s="261"/>
      <c r="AC31" s="202"/>
      <c r="AD31" s="202"/>
      <c r="AE31" s="266"/>
      <c r="AF31" s="267"/>
      <c r="AG31" s="262" t="s">
        <v>45</v>
      </c>
      <c r="AH31" s="263"/>
      <c r="AI31" s="202"/>
      <c r="AJ31" s="202"/>
      <c r="AK31" s="202"/>
      <c r="AL31" s="202"/>
      <c r="AM31" s="202"/>
    </row>
    <row r="32" spans="2:39" ht="32.25" customHeight="1" x14ac:dyDescent="0.25">
      <c r="B32" s="226"/>
      <c r="C32" s="227"/>
      <c r="D32" s="213" t="s">
        <v>50</v>
      </c>
      <c r="E32" s="214"/>
      <c r="F32" s="214"/>
      <c r="G32" s="214"/>
      <c r="H32" s="214"/>
      <c r="I32" s="214"/>
      <c r="J32" s="214"/>
      <c r="K32" s="214"/>
      <c r="L32" s="214"/>
      <c r="M32" s="214"/>
      <c r="N32" s="215"/>
      <c r="O32" s="216"/>
      <c r="P32" s="216"/>
      <c r="Q32" s="216"/>
      <c r="R32" s="226"/>
      <c r="S32" s="227"/>
      <c r="T32" s="217" t="s">
        <v>49</v>
      </c>
      <c r="U32" s="218"/>
      <c r="V32" s="219" t="s">
        <v>302</v>
      </c>
      <c r="W32" s="219"/>
      <c r="X32" s="219"/>
      <c r="Y32" s="219"/>
      <c r="Z32" s="219"/>
      <c r="AA32" s="220" t="s">
        <v>49</v>
      </c>
      <c r="AB32" s="220"/>
      <c r="AC32" s="195" t="s">
        <v>304</v>
      </c>
      <c r="AD32" s="196"/>
      <c r="AE32" s="195" t="s">
        <v>306</v>
      </c>
      <c r="AF32" s="196"/>
      <c r="AG32" s="190" t="s">
        <v>49</v>
      </c>
      <c r="AH32" s="190"/>
      <c r="AI32" s="189" t="s">
        <v>293</v>
      </c>
      <c r="AJ32" s="189"/>
      <c r="AK32" s="189"/>
      <c r="AL32" s="189"/>
      <c r="AM32" s="189"/>
    </row>
    <row r="33" spans="2:39" ht="30.75" customHeight="1" x14ac:dyDescent="0.25">
      <c r="B33" s="226"/>
      <c r="C33" s="227"/>
      <c r="D33" s="213" t="s">
        <v>52</v>
      </c>
      <c r="E33" s="214"/>
      <c r="F33" s="214"/>
      <c r="G33" s="214"/>
      <c r="H33" s="214"/>
      <c r="I33" s="214"/>
      <c r="J33" s="214"/>
      <c r="K33" s="214"/>
      <c r="L33" s="214"/>
      <c r="M33" s="214"/>
      <c r="N33" s="215"/>
      <c r="O33" s="216"/>
      <c r="P33" s="216"/>
      <c r="Q33" s="216"/>
      <c r="R33" s="226"/>
      <c r="S33" s="227"/>
      <c r="T33" s="217" t="s">
        <v>51</v>
      </c>
      <c r="U33" s="218"/>
      <c r="V33" s="219" t="s">
        <v>303</v>
      </c>
      <c r="W33" s="219"/>
      <c r="X33" s="219"/>
      <c r="Y33" s="219"/>
      <c r="Z33" s="219"/>
      <c r="AA33" s="220" t="s">
        <v>51</v>
      </c>
      <c r="AB33" s="220"/>
      <c r="AC33" s="193" t="s">
        <v>305</v>
      </c>
      <c r="AD33" s="194"/>
      <c r="AE33" s="195" t="s">
        <v>307</v>
      </c>
      <c r="AF33" s="196"/>
      <c r="AG33" s="190" t="s">
        <v>51</v>
      </c>
      <c r="AH33" s="190"/>
      <c r="AI33" s="189">
        <v>3506206476</v>
      </c>
      <c r="AJ33" s="189"/>
      <c r="AK33" s="189"/>
      <c r="AL33" s="189"/>
      <c r="AM33" s="189"/>
    </row>
    <row r="34" spans="2:39" ht="37.5" customHeight="1" x14ac:dyDescent="0.25">
      <c r="B34" s="226"/>
      <c r="C34" s="227"/>
      <c r="D34" s="213" t="s">
        <v>54</v>
      </c>
      <c r="E34" s="214"/>
      <c r="F34" s="214"/>
      <c r="G34" s="214"/>
      <c r="H34" s="214"/>
      <c r="I34" s="214"/>
      <c r="J34" s="214"/>
      <c r="K34" s="214"/>
      <c r="L34" s="214"/>
      <c r="M34" s="214"/>
      <c r="N34" s="215"/>
      <c r="O34" s="216"/>
      <c r="P34" s="216"/>
      <c r="Q34" s="216"/>
      <c r="R34" s="226"/>
      <c r="S34" s="227"/>
      <c r="T34" s="217" t="s">
        <v>53</v>
      </c>
      <c r="U34" s="218"/>
      <c r="V34" s="221" t="s">
        <v>287</v>
      </c>
      <c r="W34" s="222"/>
      <c r="X34" s="222"/>
      <c r="Y34" s="222"/>
      <c r="Z34" s="223"/>
      <c r="AA34" s="220" t="s">
        <v>53</v>
      </c>
      <c r="AB34" s="220"/>
      <c r="AC34" s="212" t="s">
        <v>289</v>
      </c>
      <c r="AD34" s="194"/>
      <c r="AE34" s="252" t="s">
        <v>292</v>
      </c>
      <c r="AF34" s="196"/>
      <c r="AG34" s="190" t="s">
        <v>53</v>
      </c>
      <c r="AH34" s="190"/>
      <c r="AI34" s="191" t="s">
        <v>294</v>
      </c>
      <c r="AJ34" s="192"/>
      <c r="AK34" s="192"/>
      <c r="AL34" s="192"/>
      <c r="AM34" s="192"/>
    </row>
    <row r="35" spans="2:39" ht="33.75" customHeight="1" x14ac:dyDescent="0.25">
      <c r="B35" s="226"/>
      <c r="C35" s="227"/>
      <c r="D35" s="213" t="s">
        <v>56</v>
      </c>
      <c r="E35" s="214"/>
      <c r="F35" s="214"/>
      <c r="G35" s="214"/>
      <c r="H35" s="214"/>
      <c r="I35" s="214"/>
      <c r="J35" s="214"/>
      <c r="K35" s="214"/>
      <c r="L35" s="214"/>
      <c r="M35" s="214"/>
      <c r="N35" s="215"/>
      <c r="O35" s="216"/>
      <c r="P35" s="216"/>
      <c r="Q35" s="216"/>
      <c r="R35" s="226"/>
      <c r="S35" s="227"/>
      <c r="T35" s="217" t="s">
        <v>55</v>
      </c>
      <c r="U35" s="218"/>
      <c r="V35" s="219" t="s">
        <v>288</v>
      </c>
      <c r="W35" s="219"/>
      <c r="X35" s="219"/>
      <c r="Y35" s="219"/>
      <c r="Z35" s="219"/>
      <c r="AA35" s="220" t="s">
        <v>55</v>
      </c>
      <c r="AB35" s="220"/>
      <c r="AC35" s="195" t="s">
        <v>290</v>
      </c>
      <c r="AD35" s="196"/>
      <c r="AE35" s="195" t="s">
        <v>291</v>
      </c>
      <c r="AF35" s="196"/>
      <c r="AG35" s="190" t="s">
        <v>55</v>
      </c>
      <c r="AH35" s="190"/>
      <c r="AI35" s="189" t="s">
        <v>295</v>
      </c>
      <c r="AJ35" s="189"/>
      <c r="AK35" s="189"/>
      <c r="AL35" s="189"/>
      <c r="AM35" s="189"/>
    </row>
    <row r="36" spans="2:39" ht="36" customHeight="1" x14ac:dyDescent="0.25">
      <c r="B36" s="228"/>
      <c r="C36" s="229"/>
      <c r="D36" s="213" t="s">
        <v>58</v>
      </c>
      <c r="E36" s="214"/>
      <c r="F36" s="214"/>
      <c r="G36" s="214"/>
      <c r="H36" s="214"/>
      <c r="I36" s="214"/>
      <c r="J36" s="214"/>
      <c r="K36" s="214"/>
      <c r="L36" s="214"/>
      <c r="M36" s="214"/>
      <c r="N36" s="215"/>
      <c r="O36" s="216"/>
      <c r="P36" s="216"/>
      <c r="Q36" s="216"/>
      <c r="R36" s="258"/>
      <c r="S36" s="259"/>
      <c r="T36" s="217" t="s">
        <v>57</v>
      </c>
      <c r="U36" s="218"/>
      <c r="V36" s="265">
        <v>44679</v>
      </c>
      <c r="W36" s="219"/>
      <c r="X36" s="219"/>
      <c r="Y36" s="219"/>
      <c r="Z36" s="219"/>
      <c r="AA36" s="220" t="s">
        <v>57</v>
      </c>
      <c r="AB36" s="220"/>
      <c r="AC36" s="250">
        <v>44679</v>
      </c>
      <c r="AD36" s="194"/>
      <c r="AE36" s="251">
        <v>44679</v>
      </c>
      <c r="AF36" s="196"/>
      <c r="AG36" s="190" t="s">
        <v>57</v>
      </c>
      <c r="AH36" s="190"/>
      <c r="AI36" s="244"/>
      <c r="AJ36" s="244"/>
      <c r="AK36" s="244"/>
      <c r="AL36" s="244"/>
      <c r="AM36" s="244"/>
    </row>
    <row r="284" ht="180" customHeight="1" x14ac:dyDescent="0.2"/>
    <row r="285" ht="121.5" customHeight="1" x14ac:dyDescent="0.2"/>
  </sheetData>
  <mergeCells count="135">
    <mergeCell ref="B3:B6"/>
    <mergeCell ref="C3:AL3"/>
    <mergeCell ref="AM3:AM6"/>
    <mergeCell ref="C4:AL4"/>
    <mergeCell ref="C5:AL5"/>
    <mergeCell ref="C6:K6"/>
    <mergeCell ref="L6:V6"/>
    <mergeCell ref="W6:AE6"/>
    <mergeCell ref="AF6:AL6"/>
    <mergeCell ref="C11:C12"/>
    <mergeCell ref="D11:D12"/>
    <mergeCell ref="E11:E12"/>
    <mergeCell ref="F11:N11"/>
    <mergeCell ref="O11:O12"/>
    <mergeCell ref="P11:P12"/>
    <mergeCell ref="AF9:AH9"/>
    <mergeCell ref="AI9:AM9"/>
    <mergeCell ref="B10:D10"/>
    <mergeCell ref="E10:U10"/>
    <mergeCell ref="V10:AB10"/>
    <mergeCell ref="AC10:AH10"/>
    <mergeCell ref="AI10:AJ10"/>
    <mergeCell ref="AK10:AL11"/>
    <mergeCell ref="AM10:AM11"/>
    <mergeCell ref="B11:B12"/>
    <mergeCell ref="B9:C9"/>
    <mergeCell ref="D9:O9"/>
    <mergeCell ref="Q9:U9"/>
    <mergeCell ref="W9:Y9"/>
    <mergeCell ref="Z9:AA9"/>
    <mergeCell ref="AC9:AD9"/>
    <mergeCell ref="AI11:AJ11"/>
    <mergeCell ref="Q11:Q12"/>
    <mergeCell ref="D25:D27"/>
    <mergeCell ref="E25:E27"/>
    <mergeCell ref="F25:F27"/>
    <mergeCell ref="Q25:Q27"/>
    <mergeCell ref="R25:R27"/>
    <mergeCell ref="S25:S27"/>
    <mergeCell ref="AH25:AH27"/>
    <mergeCell ref="R11:R12"/>
    <mergeCell ref="S11:S12"/>
    <mergeCell ref="V11:V12"/>
    <mergeCell ref="W11:W12"/>
    <mergeCell ref="X11:Y11"/>
    <mergeCell ref="AA11:AA12"/>
    <mergeCell ref="AB11:AB12"/>
    <mergeCell ref="AC11:AD11"/>
    <mergeCell ref="AE11:AF11"/>
    <mergeCell ref="AH11:AH12"/>
    <mergeCell ref="AA31:AB31"/>
    <mergeCell ref="AG31:AH31"/>
    <mergeCell ref="V29:W29"/>
    <mergeCell ref="D36:N36"/>
    <mergeCell ref="O36:Q36"/>
    <mergeCell ref="T36:U36"/>
    <mergeCell ref="V36:Z36"/>
    <mergeCell ref="AA36:AB36"/>
    <mergeCell ref="AG36:AH36"/>
    <mergeCell ref="V32:Z32"/>
    <mergeCell ref="AA32:AB32"/>
    <mergeCell ref="AG32:AH32"/>
    <mergeCell ref="AC31:AD31"/>
    <mergeCell ref="AE31:AF31"/>
    <mergeCell ref="AG35:AH35"/>
    <mergeCell ref="AI36:AM36"/>
    <mergeCell ref="D35:N35"/>
    <mergeCell ref="O35:Q35"/>
    <mergeCell ref="T35:U35"/>
    <mergeCell ref="V35:Z35"/>
    <mergeCell ref="AA35:AB35"/>
    <mergeCell ref="R13:R14"/>
    <mergeCell ref="G25:G27"/>
    <mergeCell ref="H25:H27"/>
    <mergeCell ref="I25:I27"/>
    <mergeCell ref="J25:J27"/>
    <mergeCell ref="K25:K27"/>
    <mergeCell ref="AC36:AD36"/>
    <mergeCell ref="AE35:AF35"/>
    <mergeCell ref="AE36:AF36"/>
    <mergeCell ref="AE34:AF34"/>
    <mergeCell ref="AJ25:AJ27"/>
    <mergeCell ref="AK25:AK27"/>
    <mergeCell ref="D31:N31"/>
    <mergeCell ref="O31:Q31"/>
    <mergeCell ref="R31:S36"/>
    <mergeCell ref="T31:U31"/>
    <mergeCell ref="V31:Z31"/>
    <mergeCell ref="AL25:AL27"/>
    <mergeCell ref="B21:B22"/>
    <mergeCell ref="C21:C22"/>
    <mergeCell ref="O21:O22"/>
    <mergeCell ref="P21:P22"/>
    <mergeCell ref="Q21:Q22"/>
    <mergeCell ref="B13:B14"/>
    <mergeCell ref="C13:C14"/>
    <mergeCell ref="O13:O14"/>
    <mergeCell ref="P13:P14"/>
    <mergeCell ref="Q13:Q14"/>
    <mergeCell ref="B25:B27"/>
    <mergeCell ref="C25:C27"/>
    <mergeCell ref="L25:L27"/>
    <mergeCell ref="M25:M27"/>
    <mergeCell ref="N25:N27"/>
    <mergeCell ref="O25:O27"/>
    <mergeCell ref="P25:P27"/>
    <mergeCell ref="AC34:AD34"/>
    <mergeCell ref="AC35:AD35"/>
    <mergeCell ref="D33:N33"/>
    <mergeCell ref="O33:Q33"/>
    <mergeCell ref="T33:U33"/>
    <mergeCell ref="V33:Z33"/>
    <mergeCell ref="AA33:AB33"/>
    <mergeCell ref="D34:N34"/>
    <mergeCell ref="O34:Q34"/>
    <mergeCell ref="T34:U34"/>
    <mergeCell ref="V34:Z34"/>
    <mergeCell ref="AA34:AB34"/>
    <mergeCell ref="D32:N32"/>
    <mergeCell ref="O32:Q32"/>
    <mergeCell ref="T32:U32"/>
    <mergeCell ref="AC32:AD32"/>
    <mergeCell ref="B31:C36"/>
    <mergeCell ref="AI35:AM35"/>
    <mergeCell ref="AG34:AH34"/>
    <mergeCell ref="AI34:AM34"/>
    <mergeCell ref="AC33:AD33"/>
    <mergeCell ref="AE33:AF33"/>
    <mergeCell ref="AI25:AI27"/>
    <mergeCell ref="AK29:AL29"/>
    <mergeCell ref="AI31:AM31"/>
    <mergeCell ref="AI32:AM32"/>
    <mergeCell ref="AG33:AH33"/>
    <mergeCell ref="AI33:AM33"/>
    <mergeCell ref="AE32:AF32"/>
  </mergeCells>
  <conditionalFormatting sqref="Z29 AG29">
    <cfRule type="cellIs" dxfId="129" priority="101" stopIfTrue="1" operator="greaterThan">
      <formula>1</formula>
    </cfRule>
  </conditionalFormatting>
  <conditionalFormatting sqref="Z29 AG29">
    <cfRule type="cellIs" dxfId="128" priority="102" stopIfTrue="1" operator="between">
      <formula>0.75</formula>
      <formula>1</formula>
    </cfRule>
  </conditionalFormatting>
  <conditionalFormatting sqref="Z29 AG29">
    <cfRule type="cellIs" dxfId="127" priority="103" stopIfTrue="1" operator="between">
      <formula>0.5</formula>
      <formula>0.7499</formula>
    </cfRule>
  </conditionalFormatting>
  <conditionalFormatting sqref="Z29 AG29">
    <cfRule type="cellIs" dxfId="126" priority="104" stopIfTrue="1" operator="between">
      <formula>0.25</formula>
      <formula>0.4999</formula>
    </cfRule>
  </conditionalFormatting>
  <conditionalFormatting sqref="Z29 AG29">
    <cfRule type="cellIs" dxfId="125" priority="105" operator="between">
      <formula>0</formula>
      <formula>0.2499</formula>
    </cfRule>
  </conditionalFormatting>
  <conditionalFormatting sqref="Z29 AG29">
    <cfRule type="cellIs" dxfId="124" priority="106" operator="between">
      <formula>2.01</formula>
      <formula>100</formula>
    </cfRule>
  </conditionalFormatting>
  <conditionalFormatting sqref="Z29 AG29">
    <cfRule type="cellIs" dxfId="123" priority="107" stopIfTrue="1" operator="between">
      <formula>1.75</formula>
      <formula>2</formula>
    </cfRule>
  </conditionalFormatting>
  <conditionalFormatting sqref="Z29 AG29">
    <cfRule type="cellIs" dxfId="122" priority="108" stopIfTrue="1" operator="between">
      <formula>1.5</formula>
      <formula>1.7499</formula>
    </cfRule>
  </conditionalFormatting>
  <conditionalFormatting sqref="Z29 AG29">
    <cfRule type="cellIs" dxfId="121" priority="109" stopIfTrue="1" operator="between">
      <formula>1.249</formula>
      <formula>1.499</formula>
    </cfRule>
  </conditionalFormatting>
  <conditionalFormatting sqref="Z29 AG29">
    <cfRule type="cellIs" dxfId="120" priority="110" stopIfTrue="1" operator="between">
      <formula>1.05</formula>
      <formula>1.2499</formula>
    </cfRule>
  </conditionalFormatting>
  <conditionalFormatting sqref="Z24:Z27 Z13:Z22 AG13:AG22 AG24:AG27">
    <cfRule type="cellIs" dxfId="119" priority="91" stopIfTrue="1" operator="greaterThan">
      <formula>1</formula>
    </cfRule>
  </conditionalFormatting>
  <conditionalFormatting sqref="Z24:Z27 Z13:Z22 AG13:AG22 AG24:AG27">
    <cfRule type="cellIs" dxfId="118" priority="92" stopIfTrue="1" operator="between">
      <formula>0.75</formula>
      <formula>1</formula>
    </cfRule>
  </conditionalFormatting>
  <conditionalFormatting sqref="Z24:Z27 Z13:Z22 AG13:AG22 AG24:AG27">
    <cfRule type="cellIs" dxfId="117" priority="93" stopIfTrue="1" operator="between">
      <formula>0.5</formula>
      <formula>0.7499</formula>
    </cfRule>
  </conditionalFormatting>
  <conditionalFormatting sqref="Z24:Z27 Z13:Z22 AG13:AG22 AG24:AG27">
    <cfRule type="cellIs" dxfId="116" priority="94" stopIfTrue="1" operator="between">
      <formula>0.25</formula>
      <formula>0.4999</formula>
    </cfRule>
  </conditionalFormatting>
  <conditionalFormatting sqref="Z24:Z27 Z13:Z22 AG13:AG22 AG24:AG27">
    <cfRule type="cellIs" dxfId="115" priority="95" operator="between">
      <formula>0</formula>
      <formula>0.2499</formula>
    </cfRule>
  </conditionalFormatting>
  <conditionalFormatting sqref="Z24:Z27 Z13:Z22 AG13:AG22 AG24:AG27">
    <cfRule type="cellIs" dxfId="114" priority="96" operator="between">
      <formula>2.01</formula>
      <formula>100</formula>
    </cfRule>
  </conditionalFormatting>
  <conditionalFormatting sqref="Z24:Z27 Z13:Z22 AG13:AG22 AG24:AG27">
    <cfRule type="cellIs" dxfId="113" priority="97" stopIfTrue="1" operator="between">
      <formula>1.75</formula>
      <formula>2</formula>
    </cfRule>
  </conditionalFormatting>
  <conditionalFormatting sqref="Z24:Z27 Z13:Z22 AG13:AG22 AG24:AG27">
    <cfRule type="cellIs" dxfId="112" priority="98" stopIfTrue="1" operator="between">
      <formula>1.5</formula>
      <formula>1.7499</formula>
    </cfRule>
  </conditionalFormatting>
  <conditionalFormatting sqref="Z24:Z27 Z13:Z22 AG13:AG22 AG24:AG27">
    <cfRule type="cellIs" dxfId="111" priority="99" stopIfTrue="1" operator="between">
      <formula>1.249</formula>
      <formula>1.499</formula>
    </cfRule>
  </conditionalFormatting>
  <conditionalFormatting sqref="Z24:Z27 Z13:Z22 AG13:AG22 AG24:AG27">
    <cfRule type="cellIs" dxfId="110" priority="100" stopIfTrue="1" operator="between">
      <formula>1.05</formula>
      <formula>1.2499</formula>
    </cfRule>
  </conditionalFormatting>
  <conditionalFormatting sqref="Z27">
    <cfRule type="cellIs" dxfId="109" priority="71" stopIfTrue="1" operator="greaterThan">
      <formula>1</formula>
    </cfRule>
  </conditionalFormatting>
  <conditionalFormatting sqref="Z27">
    <cfRule type="cellIs" dxfId="108" priority="81" stopIfTrue="1" operator="greaterThan">
      <formula>1</formula>
    </cfRule>
  </conditionalFormatting>
  <conditionalFormatting sqref="Z27">
    <cfRule type="cellIs" dxfId="107" priority="82" stopIfTrue="1" operator="between">
      <formula>0.75</formula>
      <formula>1</formula>
    </cfRule>
  </conditionalFormatting>
  <conditionalFormatting sqref="Z27">
    <cfRule type="cellIs" dxfId="106" priority="83" stopIfTrue="1" operator="between">
      <formula>0.5</formula>
      <formula>0.7499</formula>
    </cfRule>
  </conditionalFormatting>
  <conditionalFormatting sqref="Z27">
    <cfRule type="cellIs" dxfId="105" priority="84" stopIfTrue="1" operator="between">
      <formula>0.25</formula>
      <formula>0.4999</formula>
    </cfRule>
  </conditionalFormatting>
  <conditionalFormatting sqref="Z27">
    <cfRule type="cellIs" dxfId="104" priority="85" operator="between">
      <formula>0</formula>
      <formula>0.2499</formula>
    </cfRule>
  </conditionalFormatting>
  <conditionalFormatting sqref="Z27">
    <cfRule type="cellIs" dxfId="103" priority="86" operator="between">
      <formula>2.01</formula>
      <formula>100</formula>
    </cfRule>
  </conditionalFormatting>
  <conditionalFormatting sqref="Z27">
    <cfRule type="cellIs" dxfId="102" priority="87" stopIfTrue="1" operator="between">
      <formula>1.75</formula>
      <formula>2</formula>
    </cfRule>
  </conditionalFormatting>
  <conditionalFormatting sqref="Z27">
    <cfRule type="cellIs" dxfId="101" priority="88" stopIfTrue="1" operator="between">
      <formula>1.5</formula>
      <formula>1.7499</formula>
    </cfRule>
  </conditionalFormatting>
  <conditionalFormatting sqref="Z27">
    <cfRule type="cellIs" dxfId="100" priority="89" stopIfTrue="1" operator="between">
      <formula>1.249</formula>
      <formula>1.499</formula>
    </cfRule>
  </conditionalFormatting>
  <conditionalFormatting sqref="Z27">
    <cfRule type="cellIs" dxfId="99" priority="90" stopIfTrue="1" operator="between">
      <formula>1.05</formula>
      <formula>1.2499</formula>
    </cfRule>
  </conditionalFormatting>
  <conditionalFormatting sqref="Z27">
    <cfRule type="cellIs" dxfId="98" priority="72" stopIfTrue="1" operator="between">
      <formula>0.75</formula>
      <formula>1</formula>
    </cfRule>
  </conditionalFormatting>
  <conditionalFormatting sqref="Z27">
    <cfRule type="cellIs" dxfId="97" priority="73" stopIfTrue="1" operator="between">
      <formula>0.5</formula>
      <formula>0.7499</formula>
    </cfRule>
  </conditionalFormatting>
  <conditionalFormatting sqref="Z27">
    <cfRule type="cellIs" dxfId="96" priority="74" stopIfTrue="1" operator="between">
      <formula>0.25</formula>
      <formula>0.4999</formula>
    </cfRule>
  </conditionalFormatting>
  <conditionalFormatting sqref="Z27">
    <cfRule type="cellIs" dxfId="95" priority="75" operator="between">
      <formula>0</formula>
      <formula>0.2499</formula>
    </cfRule>
  </conditionalFormatting>
  <conditionalFormatting sqref="Z27">
    <cfRule type="cellIs" dxfId="94" priority="76" operator="between">
      <formula>2.01</formula>
      <formula>100</formula>
    </cfRule>
  </conditionalFormatting>
  <conditionalFormatting sqref="Z27">
    <cfRule type="cellIs" dxfId="93" priority="77" stopIfTrue="1" operator="between">
      <formula>1.75</formula>
      <formula>2</formula>
    </cfRule>
  </conditionalFormatting>
  <conditionalFormatting sqref="Z27">
    <cfRule type="cellIs" dxfId="92" priority="78" stopIfTrue="1" operator="between">
      <formula>1.5</formula>
      <formula>1.7499</formula>
    </cfRule>
  </conditionalFormatting>
  <conditionalFormatting sqref="Z27">
    <cfRule type="cellIs" dxfId="91" priority="79" stopIfTrue="1" operator="between">
      <formula>1.249</formula>
      <formula>1.499</formula>
    </cfRule>
  </conditionalFormatting>
  <conditionalFormatting sqref="Z27">
    <cfRule type="cellIs" dxfId="90" priority="80" stopIfTrue="1" operator="between">
      <formula>1.05</formula>
      <formula>1.2499</formula>
    </cfRule>
  </conditionalFormatting>
  <conditionalFormatting sqref="AG26">
    <cfRule type="cellIs" dxfId="89" priority="61" stopIfTrue="1" operator="greaterThan">
      <formula>1</formula>
    </cfRule>
  </conditionalFormatting>
  <conditionalFormatting sqref="AG26">
    <cfRule type="cellIs" dxfId="88" priority="62" stopIfTrue="1" operator="between">
      <formula>0.75</formula>
      <formula>1</formula>
    </cfRule>
  </conditionalFormatting>
  <conditionalFormatting sqref="AG26">
    <cfRule type="cellIs" dxfId="87" priority="63" stopIfTrue="1" operator="between">
      <formula>0.5</formula>
      <formula>0.7499</formula>
    </cfRule>
  </conditionalFormatting>
  <conditionalFormatting sqref="AG26">
    <cfRule type="cellIs" dxfId="86" priority="64" stopIfTrue="1" operator="between">
      <formula>0.25</formula>
      <formula>0.4999</formula>
    </cfRule>
  </conditionalFormatting>
  <conditionalFormatting sqref="AG26">
    <cfRule type="cellIs" dxfId="85" priority="65" operator="between">
      <formula>0</formula>
      <formula>0.2499</formula>
    </cfRule>
  </conditionalFormatting>
  <conditionalFormatting sqref="AG26">
    <cfRule type="cellIs" dxfId="84" priority="66" operator="between">
      <formula>2.01</formula>
      <formula>100</formula>
    </cfRule>
  </conditionalFormatting>
  <conditionalFormatting sqref="AG26">
    <cfRule type="cellIs" dxfId="83" priority="67" stopIfTrue="1" operator="between">
      <formula>1.75</formula>
      <formula>2</formula>
    </cfRule>
  </conditionalFormatting>
  <conditionalFormatting sqref="AG26">
    <cfRule type="cellIs" dxfId="82" priority="68" stopIfTrue="1" operator="between">
      <formula>1.5</formula>
      <formula>1.7499</formula>
    </cfRule>
  </conditionalFormatting>
  <conditionalFormatting sqref="AG26">
    <cfRule type="cellIs" dxfId="81" priority="69" stopIfTrue="1" operator="between">
      <formula>1.249</formula>
      <formula>1.499</formula>
    </cfRule>
  </conditionalFormatting>
  <conditionalFormatting sqref="AG26">
    <cfRule type="cellIs" dxfId="80" priority="70" stopIfTrue="1" operator="between">
      <formula>1.05</formula>
      <formula>1.2499</formula>
    </cfRule>
  </conditionalFormatting>
  <conditionalFormatting sqref="Z26">
    <cfRule type="cellIs" dxfId="79" priority="41" stopIfTrue="1" operator="greaterThan">
      <formula>1</formula>
    </cfRule>
  </conditionalFormatting>
  <conditionalFormatting sqref="Z26">
    <cfRule type="cellIs" dxfId="78" priority="51" stopIfTrue="1" operator="greaterThan">
      <formula>1</formula>
    </cfRule>
  </conditionalFormatting>
  <conditionalFormatting sqref="Z26">
    <cfRule type="cellIs" dxfId="77" priority="52" stopIfTrue="1" operator="between">
      <formula>0.75</formula>
      <formula>1</formula>
    </cfRule>
  </conditionalFormatting>
  <conditionalFormatting sqref="Z26">
    <cfRule type="cellIs" dxfId="76" priority="53" stopIfTrue="1" operator="between">
      <formula>0.5</formula>
      <formula>0.7499</formula>
    </cfRule>
  </conditionalFormatting>
  <conditionalFormatting sqref="Z26">
    <cfRule type="cellIs" dxfId="75" priority="54" stopIfTrue="1" operator="between">
      <formula>0.25</formula>
      <formula>0.4999</formula>
    </cfRule>
  </conditionalFormatting>
  <conditionalFormatting sqref="Z26">
    <cfRule type="cellIs" dxfId="74" priority="55" operator="between">
      <formula>0</formula>
      <formula>0.2499</formula>
    </cfRule>
  </conditionalFormatting>
  <conditionalFormatting sqref="Z26">
    <cfRule type="cellIs" dxfId="73" priority="56" operator="between">
      <formula>2.01</formula>
      <formula>100</formula>
    </cfRule>
  </conditionalFormatting>
  <conditionalFormatting sqref="Z26">
    <cfRule type="cellIs" dxfId="72" priority="57" stopIfTrue="1" operator="between">
      <formula>1.75</formula>
      <formula>2</formula>
    </cfRule>
  </conditionalFormatting>
  <conditionalFormatting sqref="Z26">
    <cfRule type="cellIs" dxfId="71" priority="58" stopIfTrue="1" operator="between">
      <formula>1.5</formula>
      <formula>1.7499</formula>
    </cfRule>
  </conditionalFormatting>
  <conditionalFormatting sqref="Z26">
    <cfRule type="cellIs" dxfId="70" priority="59" stopIfTrue="1" operator="between">
      <formula>1.249</formula>
      <formula>1.499</formula>
    </cfRule>
  </conditionalFormatting>
  <conditionalFormatting sqref="Z26">
    <cfRule type="cellIs" dxfId="69" priority="60" stopIfTrue="1" operator="between">
      <formula>1.05</formula>
      <formula>1.2499</formula>
    </cfRule>
  </conditionalFormatting>
  <conditionalFormatting sqref="Z26">
    <cfRule type="cellIs" dxfId="68" priority="42" stopIfTrue="1" operator="between">
      <formula>0.75</formula>
      <formula>1</formula>
    </cfRule>
  </conditionalFormatting>
  <conditionalFormatting sqref="Z26">
    <cfRule type="cellIs" dxfId="67" priority="43" stopIfTrue="1" operator="between">
      <formula>0.5</formula>
      <formula>0.7499</formula>
    </cfRule>
  </conditionalFormatting>
  <conditionalFormatting sqref="Z26">
    <cfRule type="cellIs" dxfId="66" priority="44" stopIfTrue="1" operator="between">
      <formula>0.25</formula>
      <formula>0.4999</formula>
    </cfRule>
  </conditionalFormatting>
  <conditionalFormatting sqref="Z26">
    <cfRule type="cellIs" dxfId="65" priority="45" operator="between">
      <formula>0</formula>
      <formula>0.2499</formula>
    </cfRule>
  </conditionalFormatting>
  <conditionalFormatting sqref="Z26">
    <cfRule type="cellIs" dxfId="64" priority="46" operator="between">
      <formula>2.01</formula>
      <formula>100</formula>
    </cfRule>
  </conditionalFormatting>
  <conditionalFormatting sqref="Z26">
    <cfRule type="cellIs" dxfId="63" priority="47" stopIfTrue="1" operator="between">
      <formula>1.75</formula>
      <formula>2</formula>
    </cfRule>
  </conditionalFormatting>
  <conditionalFormatting sqref="Z26">
    <cfRule type="cellIs" dxfId="62" priority="48" stopIfTrue="1" operator="between">
      <formula>1.5</formula>
      <formula>1.7499</formula>
    </cfRule>
  </conditionalFormatting>
  <conditionalFormatting sqref="Z26">
    <cfRule type="cellIs" dxfId="61" priority="49" stopIfTrue="1" operator="between">
      <formula>1.249</formula>
      <formula>1.499</formula>
    </cfRule>
  </conditionalFormatting>
  <conditionalFormatting sqref="Z26">
    <cfRule type="cellIs" dxfId="60" priority="50" stopIfTrue="1" operator="between">
      <formula>1.05</formula>
      <formula>1.2499</formula>
    </cfRule>
  </conditionalFormatting>
  <conditionalFormatting sqref="AG25">
    <cfRule type="cellIs" dxfId="59" priority="31" stopIfTrue="1" operator="greaterThan">
      <formula>1</formula>
    </cfRule>
  </conditionalFormatting>
  <conditionalFormatting sqref="AG25">
    <cfRule type="cellIs" dxfId="58" priority="32" stopIfTrue="1" operator="between">
      <formula>0.75</formula>
      <formula>1</formula>
    </cfRule>
  </conditionalFormatting>
  <conditionalFormatting sqref="AG25">
    <cfRule type="cellIs" dxfId="57" priority="33" stopIfTrue="1" operator="between">
      <formula>0.5</formula>
      <formula>0.7499</formula>
    </cfRule>
  </conditionalFormatting>
  <conditionalFormatting sqref="AG25">
    <cfRule type="cellIs" dxfId="56" priority="34" stopIfTrue="1" operator="between">
      <formula>0.25</formula>
      <formula>0.4999</formula>
    </cfRule>
  </conditionalFormatting>
  <conditionalFormatting sqref="AG25">
    <cfRule type="cellIs" dxfId="55" priority="35" operator="between">
      <formula>0</formula>
      <formula>0.2499</formula>
    </cfRule>
  </conditionalFormatting>
  <conditionalFormatting sqref="AG25">
    <cfRule type="cellIs" dxfId="54" priority="36" operator="between">
      <formula>2.01</formula>
      <formula>100</formula>
    </cfRule>
  </conditionalFormatting>
  <conditionalFormatting sqref="AG25">
    <cfRule type="cellIs" dxfId="53" priority="37" stopIfTrue="1" operator="between">
      <formula>1.75</formula>
      <formula>2</formula>
    </cfRule>
  </conditionalFormatting>
  <conditionalFormatting sqref="AG25">
    <cfRule type="cellIs" dxfId="52" priority="38" stopIfTrue="1" operator="between">
      <formula>1.5</formula>
      <formula>1.7499</formula>
    </cfRule>
  </conditionalFormatting>
  <conditionalFormatting sqref="AG25">
    <cfRule type="cellIs" dxfId="51" priority="39" stopIfTrue="1" operator="between">
      <formula>1.249</formula>
      <formula>1.499</formula>
    </cfRule>
  </conditionalFormatting>
  <conditionalFormatting sqref="AG25">
    <cfRule type="cellIs" dxfId="50" priority="40" stopIfTrue="1" operator="between">
      <formula>1.05</formula>
      <formula>1.2499</formula>
    </cfRule>
  </conditionalFormatting>
  <conditionalFormatting sqref="Z25">
    <cfRule type="cellIs" dxfId="49" priority="11" stopIfTrue="1" operator="greaterThan">
      <formula>1</formula>
    </cfRule>
  </conditionalFormatting>
  <conditionalFormatting sqref="Z25">
    <cfRule type="cellIs" dxfId="48" priority="21" stopIfTrue="1" operator="greaterThan">
      <formula>1</formula>
    </cfRule>
  </conditionalFormatting>
  <conditionalFormatting sqref="Z25">
    <cfRule type="cellIs" dxfId="47" priority="22" stopIfTrue="1" operator="between">
      <formula>0.75</formula>
      <formula>1</formula>
    </cfRule>
  </conditionalFormatting>
  <conditionalFormatting sqref="Z25">
    <cfRule type="cellIs" dxfId="46" priority="23" stopIfTrue="1" operator="between">
      <formula>0.5</formula>
      <formula>0.7499</formula>
    </cfRule>
  </conditionalFormatting>
  <conditionalFormatting sqref="Z25">
    <cfRule type="cellIs" dxfId="45" priority="24" stopIfTrue="1" operator="between">
      <formula>0.25</formula>
      <formula>0.4999</formula>
    </cfRule>
  </conditionalFormatting>
  <conditionalFormatting sqref="Z25">
    <cfRule type="cellIs" dxfId="44" priority="25" operator="between">
      <formula>0</formula>
      <formula>0.2499</formula>
    </cfRule>
  </conditionalFormatting>
  <conditionalFormatting sqref="Z25">
    <cfRule type="cellIs" dxfId="43" priority="26" operator="between">
      <formula>2.01</formula>
      <formula>100</formula>
    </cfRule>
  </conditionalFormatting>
  <conditionalFormatting sqref="Z25">
    <cfRule type="cellIs" dxfId="42" priority="27" stopIfTrue="1" operator="between">
      <formula>1.75</formula>
      <formula>2</formula>
    </cfRule>
  </conditionalFormatting>
  <conditionalFormatting sqref="Z25">
    <cfRule type="cellIs" dxfId="41" priority="28" stopIfTrue="1" operator="between">
      <formula>1.5</formula>
      <formula>1.7499</formula>
    </cfRule>
  </conditionalFormatting>
  <conditionalFormatting sqref="Z25">
    <cfRule type="cellIs" dxfId="40" priority="29" stopIfTrue="1" operator="between">
      <formula>1.249</formula>
      <formula>1.499</formula>
    </cfRule>
  </conditionalFormatting>
  <conditionalFormatting sqref="Z25">
    <cfRule type="cellIs" dxfId="39" priority="30" stopIfTrue="1" operator="between">
      <formula>1.05</formula>
      <formula>1.2499</formula>
    </cfRule>
  </conditionalFormatting>
  <conditionalFormatting sqref="Z25">
    <cfRule type="cellIs" dxfId="38" priority="12" stopIfTrue="1" operator="between">
      <formula>0.75</formula>
      <formula>1</formula>
    </cfRule>
  </conditionalFormatting>
  <conditionalFormatting sqref="Z25">
    <cfRule type="cellIs" dxfId="37" priority="13" stopIfTrue="1" operator="between">
      <formula>0.5</formula>
      <formula>0.7499</formula>
    </cfRule>
  </conditionalFormatting>
  <conditionalFormatting sqref="Z25">
    <cfRule type="cellIs" dxfId="36" priority="14" stopIfTrue="1" operator="between">
      <formula>0.25</formula>
      <formula>0.4999</formula>
    </cfRule>
  </conditionalFormatting>
  <conditionalFormatting sqref="Z25">
    <cfRule type="cellIs" dxfId="35" priority="15" operator="between">
      <formula>0</formula>
      <formula>0.2499</formula>
    </cfRule>
  </conditionalFormatting>
  <conditionalFormatting sqref="Z25">
    <cfRule type="cellIs" dxfId="34" priority="16" operator="between">
      <formula>2.01</formula>
      <formula>100</formula>
    </cfRule>
  </conditionalFormatting>
  <conditionalFormatting sqref="Z25">
    <cfRule type="cellIs" dxfId="33" priority="17" stopIfTrue="1" operator="between">
      <formula>1.75</formula>
      <formula>2</formula>
    </cfRule>
  </conditionalFormatting>
  <conditionalFormatting sqref="Z25">
    <cfRule type="cellIs" dxfId="32" priority="18" stopIfTrue="1" operator="between">
      <formula>1.5</formula>
      <formula>1.7499</formula>
    </cfRule>
  </conditionalFormatting>
  <conditionalFormatting sqref="Z25">
    <cfRule type="cellIs" dxfId="31" priority="19" stopIfTrue="1" operator="between">
      <formula>1.249</formula>
      <formula>1.499</formula>
    </cfRule>
  </conditionalFormatting>
  <conditionalFormatting sqref="Z25">
    <cfRule type="cellIs" dxfId="30" priority="20" stopIfTrue="1" operator="between">
      <formula>1.05</formula>
      <formula>1.2499</formula>
    </cfRule>
  </conditionalFormatting>
  <conditionalFormatting sqref="AG23 Z23">
    <cfRule type="cellIs" dxfId="29" priority="1" stopIfTrue="1" operator="greaterThan">
      <formula>1</formula>
    </cfRule>
  </conditionalFormatting>
  <conditionalFormatting sqref="AG23 Z23">
    <cfRule type="cellIs" dxfId="28" priority="2" stopIfTrue="1" operator="between">
      <formula>0.75</formula>
      <formula>1</formula>
    </cfRule>
  </conditionalFormatting>
  <conditionalFormatting sqref="AG23 Z23">
    <cfRule type="cellIs" dxfId="27" priority="3" stopIfTrue="1" operator="between">
      <formula>0.5</formula>
      <formula>0.7499</formula>
    </cfRule>
  </conditionalFormatting>
  <conditionalFormatting sqref="AG23 Z23">
    <cfRule type="cellIs" dxfId="26" priority="4" stopIfTrue="1" operator="between">
      <formula>0.25</formula>
      <formula>0.4999</formula>
    </cfRule>
  </conditionalFormatting>
  <conditionalFormatting sqref="AG23 Z23">
    <cfRule type="cellIs" dxfId="25" priority="5" operator="between">
      <formula>0</formula>
      <formula>0.2499</formula>
    </cfRule>
  </conditionalFormatting>
  <conditionalFormatting sqref="AG23 Z23">
    <cfRule type="cellIs" dxfId="24" priority="6" operator="between">
      <formula>2.01</formula>
      <formula>100</formula>
    </cfRule>
  </conditionalFormatting>
  <conditionalFormatting sqref="AG23 Z23">
    <cfRule type="cellIs" dxfId="23" priority="7" stopIfTrue="1" operator="between">
      <formula>1.75</formula>
      <formula>2</formula>
    </cfRule>
  </conditionalFormatting>
  <conditionalFormatting sqref="AG23 Z23">
    <cfRule type="cellIs" dxfId="22" priority="8" stopIfTrue="1" operator="between">
      <formula>1.5</formula>
      <formula>1.7499</formula>
    </cfRule>
  </conditionalFormatting>
  <conditionalFormatting sqref="AG23 Z23">
    <cfRule type="cellIs" dxfId="21" priority="9" stopIfTrue="1" operator="between">
      <formula>1.249</formula>
      <formula>1.499</formula>
    </cfRule>
  </conditionalFormatting>
  <conditionalFormatting sqref="AG23 Z23">
    <cfRule type="cellIs" dxfId="20" priority="10" stopIfTrue="1" operator="between">
      <formula>1.05</formula>
      <formula>1.2499</formula>
    </cfRule>
  </conditionalFormatting>
  <hyperlinks>
    <hyperlink ref="V34" r:id="rId1" xr:uid="{76C6C2FE-9E33-40C1-AFB8-756EB926CF15}"/>
    <hyperlink ref="AC34" r:id="rId2" xr:uid="{39669C1A-7500-4CB3-B687-C4CA6D00AAB9}"/>
    <hyperlink ref="AE34" r:id="rId3" xr:uid="{89E8786C-6CDE-4FF7-95F9-D42FC85F97D9}"/>
    <hyperlink ref="AI34" r:id="rId4" xr:uid="{7F33BED4-6549-4361-AD25-0D103300E0E1}"/>
  </hyperlinks>
  <printOptions horizontalCentered="1" verticalCentered="1"/>
  <pageMargins left="0.25" right="0.25" top="0.75" bottom="0.75" header="0.3" footer="0.3"/>
  <pageSetup paperSize="5" scale="14" fitToHeight="0" orientation="landscape" r:id="rId5"/>
  <headerFooter>
    <oddFooter xml:space="preserve">&amp;CDirección: Carrera 41 – calle 5b Parque Urbanización Villa Bolívar
Teléfono (+57) 663 10 62
Email: pqrsd@imdervillavicencio.gov.co
Página web: https://www.imdervillavicencio.gov.co
</oddFooter>
  </headerFooter>
  <colBreaks count="3" manualBreakCount="3">
    <brk id="32" max="1048575" man="1"/>
    <brk id="35" max="1048575" man="1"/>
    <brk id="36" max="1048575" man="1"/>
  </colBreaks>
  <drawing r:id="rId6"/>
  <legacyDrawing r:id="rId7"/>
  <extLst>
    <ext xmlns:x14="http://schemas.microsoft.com/office/spreadsheetml/2009/9/main" uri="{CCE6A557-97BC-4b89-ADB6-D9C93CAAB3DF}">
      <x14:dataValidations xmlns:xm="http://schemas.microsoft.com/office/excel/2006/main" count="1">
        <x14:dataValidation type="list" allowBlank="1" showErrorMessage="1" xr:uid="{6FC52044-ACD2-4390-96E8-03BB31779D3C}">
          <x14:formula1>
            <xm:f>Despliegue!$C$5:$C$8</xm:f>
          </x14:formula1>
          <xm:sqref>AI9:AM9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99"/>
  <sheetViews>
    <sheetView showGridLines="0" view="pageBreakPreview" topLeftCell="J1" zoomScale="89" zoomScaleNormal="89" zoomScaleSheetLayoutView="89" zoomScalePageLayoutView="90" workbookViewId="0">
      <selection activeCell="J7" sqref="J7:J21"/>
    </sheetView>
  </sheetViews>
  <sheetFormatPr baseColWidth="10" defaultColWidth="12.625" defaultRowHeight="15" customHeight="1" x14ac:dyDescent="0.2"/>
  <cols>
    <col min="1" max="1" width="13.75" customWidth="1"/>
    <col min="2" max="2" width="12.375" customWidth="1"/>
    <col min="3" max="3" width="13.625" customWidth="1"/>
    <col min="4" max="4" width="14.375" customWidth="1"/>
    <col min="5" max="5" width="14.5" customWidth="1"/>
    <col min="6" max="6" width="13.5" customWidth="1"/>
    <col min="7" max="7" width="14.5" customWidth="1"/>
    <col min="8" max="8" width="13.875" customWidth="1"/>
    <col min="9" max="9" width="15" customWidth="1"/>
    <col min="10" max="10" width="17.625" customWidth="1"/>
    <col min="11" max="11" width="15.125" customWidth="1"/>
    <col min="12" max="12" width="13" customWidth="1"/>
    <col min="13" max="13" width="11" customWidth="1"/>
    <col min="14" max="14" width="8" customWidth="1"/>
    <col min="15" max="15" width="11.125" customWidth="1"/>
    <col min="16" max="16" width="10.125" customWidth="1"/>
    <col min="17" max="17" width="7.75" customWidth="1"/>
    <col min="18" max="21" width="13" customWidth="1"/>
    <col min="22" max="22" width="15.25" customWidth="1"/>
    <col min="23" max="23" width="12" customWidth="1"/>
    <col min="24" max="24" width="7.25" customWidth="1"/>
    <col min="25" max="26" width="13.875" customWidth="1"/>
    <col min="27" max="27" width="13.5" customWidth="1"/>
    <col min="28" max="28" width="14.625" customWidth="1"/>
    <col min="29" max="29" width="13.625" customWidth="1"/>
    <col min="30" max="30" width="12.75" customWidth="1"/>
  </cols>
  <sheetData>
    <row r="1" spans="1:30" ht="28.5" customHeight="1" x14ac:dyDescent="0.2">
      <c r="A1" s="355" t="s">
        <v>0</v>
      </c>
      <c r="B1" s="352"/>
      <c r="C1" s="353"/>
      <c r="D1" s="351"/>
      <c r="E1" s="351"/>
      <c r="F1" s="352"/>
      <c r="G1" s="1" t="s">
        <v>1</v>
      </c>
      <c r="H1" s="353"/>
      <c r="I1" s="351"/>
      <c r="J1" s="351"/>
      <c r="K1" s="351"/>
      <c r="L1" s="352"/>
      <c r="M1" s="1" t="s">
        <v>2</v>
      </c>
      <c r="N1" s="353"/>
      <c r="O1" s="351"/>
      <c r="P1" s="352"/>
      <c r="Q1" s="350" t="s">
        <v>3</v>
      </c>
      <c r="R1" s="352"/>
      <c r="S1" s="2"/>
      <c r="T1" s="350" t="s">
        <v>4</v>
      </c>
      <c r="U1" s="352"/>
      <c r="V1" s="2"/>
      <c r="W1" s="350" t="s">
        <v>5</v>
      </c>
      <c r="X1" s="351"/>
      <c r="Y1" s="352"/>
      <c r="Z1" s="353"/>
      <c r="AA1" s="351"/>
      <c r="AB1" s="351"/>
      <c r="AC1" s="354"/>
      <c r="AD1" s="3"/>
    </row>
    <row r="2" spans="1:30" ht="36" customHeight="1" x14ac:dyDescent="0.2">
      <c r="A2" s="358" t="s">
        <v>6</v>
      </c>
      <c r="B2" s="335"/>
      <c r="C2" s="335"/>
      <c r="D2" s="357"/>
      <c r="E2" s="359" t="s">
        <v>7</v>
      </c>
      <c r="F2" s="360"/>
      <c r="G2" s="335"/>
      <c r="H2" s="335"/>
      <c r="I2" s="335"/>
      <c r="J2" s="335"/>
      <c r="K2" s="335"/>
      <c r="L2" s="357"/>
      <c r="M2" s="356" t="s">
        <v>8</v>
      </c>
      <c r="N2" s="335"/>
      <c r="O2" s="335"/>
      <c r="P2" s="335"/>
      <c r="Q2" s="335"/>
      <c r="R2" s="335"/>
      <c r="S2" s="357"/>
      <c r="T2" s="356" t="s">
        <v>9</v>
      </c>
      <c r="U2" s="335"/>
      <c r="V2" s="335"/>
      <c r="W2" s="335"/>
      <c r="X2" s="335"/>
      <c r="Y2" s="357"/>
      <c r="Z2" s="356" t="s">
        <v>10</v>
      </c>
      <c r="AA2" s="335"/>
      <c r="AB2" s="361" t="s">
        <v>29</v>
      </c>
      <c r="AC2" s="361"/>
      <c r="AD2" s="332" t="s">
        <v>30</v>
      </c>
    </row>
    <row r="3" spans="1:30" ht="55.5" customHeight="1" x14ac:dyDescent="0.2">
      <c r="A3" s="369" t="s">
        <v>11</v>
      </c>
      <c r="B3" s="371" t="s">
        <v>12</v>
      </c>
      <c r="C3" s="372" t="s">
        <v>13</v>
      </c>
      <c r="D3" s="371" t="s">
        <v>14</v>
      </c>
      <c r="E3" s="336" t="s">
        <v>15</v>
      </c>
      <c r="F3" s="336" t="s">
        <v>142</v>
      </c>
      <c r="G3" s="336" t="s">
        <v>16</v>
      </c>
      <c r="H3" s="336" t="s">
        <v>17</v>
      </c>
      <c r="I3" s="336" t="s">
        <v>18</v>
      </c>
      <c r="J3" s="336" t="s">
        <v>19</v>
      </c>
      <c r="K3" s="40" t="s">
        <v>20</v>
      </c>
      <c r="L3" s="40" t="s">
        <v>21</v>
      </c>
      <c r="M3" s="338" t="s">
        <v>87</v>
      </c>
      <c r="N3" s="336" t="s">
        <v>22</v>
      </c>
      <c r="O3" s="340" t="s">
        <v>88</v>
      </c>
      <c r="P3" s="341"/>
      <c r="Q3" s="41" t="s">
        <v>23</v>
      </c>
      <c r="R3" s="342" t="s">
        <v>24</v>
      </c>
      <c r="S3" s="342" t="s">
        <v>25</v>
      </c>
      <c r="T3" s="343" t="s">
        <v>89</v>
      </c>
      <c r="U3" s="341"/>
      <c r="V3" s="343" t="s">
        <v>90</v>
      </c>
      <c r="W3" s="341"/>
      <c r="X3" s="41" t="s">
        <v>26</v>
      </c>
      <c r="Y3" s="342" t="s">
        <v>27</v>
      </c>
      <c r="Z3" s="334" t="s">
        <v>28</v>
      </c>
      <c r="AA3" s="335"/>
      <c r="AB3" s="361"/>
      <c r="AC3" s="361"/>
      <c r="AD3" s="333"/>
    </row>
    <row r="4" spans="1:30" ht="45" customHeight="1" x14ac:dyDescent="0.2">
      <c r="A4" s="370"/>
      <c r="B4" s="337"/>
      <c r="C4" s="339"/>
      <c r="D4" s="337"/>
      <c r="E4" s="337"/>
      <c r="F4" s="362"/>
      <c r="G4" s="337"/>
      <c r="H4" s="337"/>
      <c r="I4" s="337"/>
      <c r="J4" s="337"/>
      <c r="K4" s="42" t="s">
        <v>31</v>
      </c>
      <c r="L4" s="42" t="s">
        <v>31</v>
      </c>
      <c r="M4" s="339"/>
      <c r="N4" s="337"/>
      <c r="O4" s="42" t="s">
        <v>32</v>
      </c>
      <c r="P4" s="43" t="s">
        <v>33</v>
      </c>
      <c r="Q4" s="43" t="s">
        <v>34</v>
      </c>
      <c r="R4" s="337"/>
      <c r="S4" s="337"/>
      <c r="T4" s="44" t="s">
        <v>35</v>
      </c>
      <c r="U4" s="44" t="s">
        <v>36</v>
      </c>
      <c r="V4" s="44" t="s">
        <v>37</v>
      </c>
      <c r="W4" s="44" t="s">
        <v>36</v>
      </c>
      <c r="X4" s="44" t="s">
        <v>38</v>
      </c>
      <c r="Y4" s="337"/>
      <c r="Z4" s="45" t="s">
        <v>91</v>
      </c>
      <c r="AA4" s="44" t="s">
        <v>39</v>
      </c>
      <c r="AB4" s="46" t="s">
        <v>40</v>
      </c>
      <c r="AC4" s="46" t="s">
        <v>41</v>
      </c>
      <c r="AD4" s="47" t="s">
        <v>31</v>
      </c>
    </row>
    <row r="5" spans="1:30" ht="14.25" customHeight="1" thickBot="1" x14ac:dyDescent="0.25">
      <c r="A5" s="48">
        <v>1</v>
      </c>
      <c r="B5" s="49">
        <v>2</v>
      </c>
      <c r="C5" s="49">
        <v>3</v>
      </c>
      <c r="D5" s="49">
        <v>4</v>
      </c>
      <c r="E5" s="49">
        <v>5</v>
      </c>
      <c r="F5" s="49">
        <v>6</v>
      </c>
      <c r="G5" s="49">
        <v>7</v>
      </c>
      <c r="H5" s="49">
        <v>8</v>
      </c>
      <c r="I5" s="49">
        <v>9</v>
      </c>
      <c r="J5" s="49">
        <v>10</v>
      </c>
      <c r="K5" s="49">
        <v>11</v>
      </c>
      <c r="L5" s="49">
        <v>12</v>
      </c>
      <c r="M5" s="49">
        <v>13</v>
      </c>
      <c r="N5" s="49">
        <v>14</v>
      </c>
      <c r="O5" s="49">
        <v>15</v>
      </c>
      <c r="P5" s="49">
        <v>16</v>
      </c>
      <c r="Q5" s="49">
        <v>17</v>
      </c>
      <c r="R5" s="49">
        <v>18</v>
      </c>
      <c r="S5" s="49">
        <v>19</v>
      </c>
      <c r="T5" s="49">
        <v>20</v>
      </c>
      <c r="U5" s="49">
        <v>21</v>
      </c>
      <c r="V5" s="49">
        <v>22</v>
      </c>
      <c r="W5" s="49">
        <v>23</v>
      </c>
      <c r="X5" s="49">
        <v>24</v>
      </c>
      <c r="Y5" s="49">
        <v>25</v>
      </c>
      <c r="Z5" s="49">
        <v>26</v>
      </c>
      <c r="AA5" s="49">
        <v>27</v>
      </c>
      <c r="AB5" s="49">
        <v>28</v>
      </c>
      <c r="AC5" s="49">
        <v>29</v>
      </c>
      <c r="AD5" s="50">
        <v>30</v>
      </c>
    </row>
    <row r="6" spans="1:30" s="32" customFormat="1" ht="25.5" customHeight="1" x14ac:dyDescent="0.2">
      <c r="A6" s="363" t="s">
        <v>130</v>
      </c>
      <c r="B6" s="344" t="s">
        <v>131</v>
      </c>
      <c r="C6" s="366" t="s">
        <v>147</v>
      </c>
      <c r="D6" s="344" t="s">
        <v>132</v>
      </c>
      <c r="E6" s="344" t="s">
        <v>141</v>
      </c>
      <c r="F6" s="344" t="s">
        <v>143</v>
      </c>
      <c r="G6" s="344" t="s">
        <v>129</v>
      </c>
      <c r="H6" s="347" t="s">
        <v>144</v>
      </c>
      <c r="I6" s="344" t="s">
        <v>145</v>
      </c>
      <c r="J6" s="30"/>
      <c r="K6" s="348" t="s">
        <v>173</v>
      </c>
      <c r="L6" s="348" t="s">
        <v>174</v>
      </c>
      <c r="M6" s="374" t="s">
        <v>133</v>
      </c>
      <c r="N6" s="375"/>
      <c r="O6" s="374" t="s">
        <v>124</v>
      </c>
      <c r="P6" s="375"/>
      <c r="Q6" s="31">
        <f t="shared" ref="Q6:Q21" si="0">IF(O6=0,"0",IFERROR(P6/O6,0))</f>
        <v>0</v>
      </c>
      <c r="R6" s="344" t="s">
        <v>134</v>
      </c>
      <c r="S6" s="344" t="s">
        <v>125</v>
      </c>
      <c r="T6" s="373" t="s">
        <v>135</v>
      </c>
      <c r="U6" s="387" t="s">
        <v>126</v>
      </c>
      <c r="V6" s="373" t="s">
        <v>127</v>
      </c>
      <c r="W6" s="344" t="s">
        <v>128</v>
      </c>
      <c r="X6" s="31">
        <f t="shared" ref="X6:X21" si="1">IF(V6=0,"0",IFERROR(V6/T6,0))</f>
        <v>0</v>
      </c>
      <c r="Y6" s="344" t="s">
        <v>136</v>
      </c>
      <c r="Z6" s="344" t="s">
        <v>148</v>
      </c>
      <c r="AA6" s="385" t="s">
        <v>137</v>
      </c>
      <c r="AB6" s="344" t="s">
        <v>138</v>
      </c>
      <c r="AC6" s="344" t="s">
        <v>146</v>
      </c>
      <c r="AD6" s="380" t="s">
        <v>139</v>
      </c>
    </row>
    <row r="7" spans="1:30" s="32" customFormat="1" ht="25.5" customHeight="1" x14ac:dyDescent="0.2">
      <c r="A7" s="364"/>
      <c r="B7" s="345"/>
      <c r="C7" s="367"/>
      <c r="D7" s="345"/>
      <c r="E7" s="345"/>
      <c r="F7" s="345"/>
      <c r="G7" s="345"/>
      <c r="H7" s="345"/>
      <c r="I7" s="345"/>
      <c r="J7" s="349" t="s">
        <v>140</v>
      </c>
      <c r="K7" s="345"/>
      <c r="L7" s="345"/>
      <c r="M7" s="376"/>
      <c r="N7" s="377"/>
      <c r="O7" s="376"/>
      <c r="P7" s="377"/>
      <c r="Q7" s="33" t="str">
        <f t="shared" si="0"/>
        <v>0</v>
      </c>
      <c r="R7" s="345"/>
      <c r="S7" s="345"/>
      <c r="T7" s="345"/>
      <c r="U7" s="345"/>
      <c r="V7" s="345"/>
      <c r="W7" s="345"/>
      <c r="X7" s="33" t="str">
        <f t="shared" si="1"/>
        <v>0</v>
      </c>
      <c r="Y7" s="345"/>
      <c r="Z7" s="345"/>
      <c r="AA7" s="345"/>
      <c r="AB7" s="345"/>
      <c r="AC7" s="345"/>
      <c r="AD7" s="381"/>
    </row>
    <row r="8" spans="1:30" s="32" customFormat="1" ht="25.5" customHeight="1" x14ac:dyDescent="0.2">
      <c r="A8" s="364"/>
      <c r="B8" s="345"/>
      <c r="C8" s="367"/>
      <c r="D8" s="345"/>
      <c r="E8" s="345"/>
      <c r="F8" s="345"/>
      <c r="G8" s="345"/>
      <c r="H8" s="345"/>
      <c r="I8" s="345"/>
      <c r="J8" s="345"/>
      <c r="K8" s="345"/>
      <c r="L8" s="345"/>
      <c r="M8" s="376"/>
      <c r="N8" s="377"/>
      <c r="O8" s="376"/>
      <c r="P8" s="377"/>
      <c r="Q8" s="33" t="str">
        <f t="shared" si="0"/>
        <v>0</v>
      </c>
      <c r="R8" s="345"/>
      <c r="S8" s="345"/>
      <c r="T8" s="345"/>
      <c r="U8" s="345"/>
      <c r="V8" s="345"/>
      <c r="W8" s="345"/>
      <c r="X8" s="33" t="str">
        <f t="shared" si="1"/>
        <v>0</v>
      </c>
      <c r="Y8" s="345"/>
      <c r="Z8" s="345"/>
      <c r="AA8" s="345"/>
      <c r="AB8" s="345"/>
      <c r="AC8" s="345"/>
      <c r="AD8" s="381"/>
    </row>
    <row r="9" spans="1:30" s="32" customFormat="1" ht="25.5" customHeight="1" x14ac:dyDescent="0.2">
      <c r="A9" s="364"/>
      <c r="B9" s="345"/>
      <c r="C9" s="367"/>
      <c r="D9" s="345"/>
      <c r="E9" s="345"/>
      <c r="F9" s="345"/>
      <c r="G9" s="345"/>
      <c r="H9" s="345"/>
      <c r="I9" s="345"/>
      <c r="J9" s="345"/>
      <c r="K9" s="345"/>
      <c r="L9" s="345"/>
      <c r="M9" s="376"/>
      <c r="N9" s="377"/>
      <c r="O9" s="376"/>
      <c r="P9" s="377"/>
      <c r="Q9" s="33" t="str">
        <f t="shared" si="0"/>
        <v>0</v>
      </c>
      <c r="R9" s="345"/>
      <c r="S9" s="345"/>
      <c r="T9" s="345"/>
      <c r="U9" s="345"/>
      <c r="V9" s="345"/>
      <c r="W9" s="345"/>
      <c r="X9" s="33" t="str">
        <f t="shared" si="1"/>
        <v>0</v>
      </c>
      <c r="Y9" s="345"/>
      <c r="Z9" s="345"/>
      <c r="AA9" s="345"/>
      <c r="AB9" s="345"/>
      <c r="AC9" s="345"/>
      <c r="AD9" s="381"/>
    </row>
    <row r="10" spans="1:30" s="32" customFormat="1" ht="25.5" customHeight="1" x14ac:dyDescent="0.2">
      <c r="A10" s="364"/>
      <c r="B10" s="345"/>
      <c r="C10" s="367"/>
      <c r="D10" s="345"/>
      <c r="E10" s="345"/>
      <c r="F10" s="345"/>
      <c r="G10" s="345"/>
      <c r="H10" s="345"/>
      <c r="I10" s="345"/>
      <c r="J10" s="345"/>
      <c r="K10" s="345"/>
      <c r="L10" s="345"/>
      <c r="M10" s="376"/>
      <c r="N10" s="377"/>
      <c r="O10" s="378"/>
      <c r="P10" s="379"/>
      <c r="Q10" s="33" t="str">
        <f t="shared" si="0"/>
        <v>0</v>
      </c>
      <c r="R10" s="345"/>
      <c r="S10" s="345"/>
      <c r="T10" s="345"/>
      <c r="U10" s="345"/>
      <c r="V10" s="345"/>
      <c r="W10" s="345"/>
      <c r="X10" s="33" t="str">
        <f t="shared" si="1"/>
        <v>0</v>
      </c>
      <c r="Y10" s="345"/>
      <c r="Z10" s="345"/>
      <c r="AA10" s="345"/>
      <c r="AB10" s="345"/>
      <c r="AC10" s="345"/>
      <c r="AD10" s="381"/>
    </row>
    <row r="11" spans="1:30" s="32" customFormat="1" ht="25.5" customHeight="1" x14ac:dyDescent="0.2">
      <c r="A11" s="364"/>
      <c r="B11" s="345"/>
      <c r="C11" s="367"/>
      <c r="D11" s="345"/>
      <c r="E11" s="345"/>
      <c r="F11" s="345"/>
      <c r="G11" s="345"/>
      <c r="H11" s="345"/>
      <c r="I11" s="345"/>
      <c r="J11" s="345"/>
      <c r="K11" s="345"/>
      <c r="L11" s="345"/>
      <c r="M11" s="376"/>
      <c r="N11" s="377"/>
      <c r="O11" s="34">
        <v>10</v>
      </c>
      <c r="P11" s="34">
        <v>20</v>
      </c>
      <c r="Q11" s="33">
        <f t="shared" si="0"/>
        <v>2</v>
      </c>
      <c r="R11" s="345"/>
      <c r="S11" s="345"/>
      <c r="T11" s="345"/>
      <c r="U11" s="345"/>
      <c r="V11" s="345"/>
      <c r="W11" s="345"/>
      <c r="X11" s="33" t="str">
        <f t="shared" si="1"/>
        <v>0</v>
      </c>
      <c r="Y11" s="345"/>
      <c r="Z11" s="345"/>
      <c r="AA11" s="345"/>
      <c r="AB11" s="345"/>
      <c r="AC11" s="345"/>
      <c r="AD11" s="381"/>
    </row>
    <row r="12" spans="1:30" s="32" customFormat="1" ht="25.5" customHeight="1" x14ac:dyDescent="0.2">
      <c r="A12" s="364"/>
      <c r="B12" s="345"/>
      <c r="C12" s="367"/>
      <c r="D12" s="345"/>
      <c r="E12" s="345"/>
      <c r="F12" s="345"/>
      <c r="G12" s="345"/>
      <c r="H12" s="345"/>
      <c r="I12" s="345"/>
      <c r="J12" s="345"/>
      <c r="K12" s="345"/>
      <c r="L12" s="345"/>
      <c r="M12" s="376"/>
      <c r="N12" s="377"/>
      <c r="O12" s="34">
        <v>10</v>
      </c>
      <c r="P12" s="34">
        <v>18</v>
      </c>
      <c r="Q12" s="33">
        <f t="shared" si="0"/>
        <v>1.8</v>
      </c>
      <c r="R12" s="345"/>
      <c r="S12" s="345"/>
      <c r="T12" s="345"/>
      <c r="U12" s="345"/>
      <c r="V12" s="345"/>
      <c r="W12" s="345"/>
      <c r="X12" s="33" t="str">
        <f>IF(V12=0,"0",IFERROR(V12/T12,0))</f>
        <v>0</v>
      </c>
      <c r="Y12" s="345"/>
      <c r="Z12" s="345"/>
      <c r="AA12" s="345"/>
      <c r="AB12" s="345"/>
      <c r="AC12" s="345"/>
      <c r="AD12" s="381"/>
    </row>
    <row r="13" spans="1:30" s="32" customFormat="1" ht="25.5" customHeight="1" x14ac:dyDescent="0.2">
      <c r="A13" s="364"/>
      <c r="B13" s="345"/>
      <c r="C13" s="367"/>
      <c r="D13" s="345"/>
      <c r="E13" s="345"/>
      <c r="F13" s="345"/>
      <c r="G13" s="345"/>
      <c r="H13" s="345"/>
      <c r="I13" s="345"/>
      <c r="J13" s="345"/>
      <c r="K13" s="345"/>
      <c r="L13" s="345"/>
      <c r="M13" s="376"/>
      <c r="N13" s="377"/>
      <c r="O13" s="34">
        <v>10</v>
      </c>
      <c r="P13" s="34">
        <v>15</v>
      </c>
      <c r="Q13" s="33">
        <f t="shared" si="0"/>
        <v>1.5</v>
      </c>
      <c r="R13" s="345"/>
      <c r="S13" s="345"/>
      <c r="T13" s="345"/>
      <c r="U13" s="345"/>
      <c r="V13" s="345"/>
      <c r="W13" s="345"/>
      <c r="X13" s="33" t="str">
        <f t="shared" si="1"/>
        <v>0</v>
      </c>
      <c r="Y13" s="345"/>
      <c r="Z13" s="345"/>
      <c r="AA13" s="345"/>
      <c r="AB13" s="345"/>
      <c r="AC13" s="345"/>
      <c r="AD13" s="381"/>
    </row>
    <row r="14" spans="1:30" s="32" customFormat="1" ht="25.5" customHeight="1" x14ac:dyDescent="0.2">
      <c r="A14" s="364"/>
      <c r="B14" s="345"/>
      <c r="C14" s="367"/>
      <c r="D14" s="345"/>
      <c r="E14" s="345"/>
      <c r="F14" s="345"/>
      <c r="G14" s="345"/>
      <c r="H14" s="345"/>
      <c r="I14" s="345"/>
      <c r="J14" s="345"/>
      <c r="K14" s="345"/>
      <c r="L14" s="345"/>
      <c r="M14" s="376"/>
      <c r="N14" s="377"/>
      <c r="O14" s="34">
        <v>10</v>
      </c>
      <c r="P14" s="34">
        <v>13</v>
      </c>
      <c r="Q14" s="33">
        <f t="shared" si="0"/>
        <v>1.3</v>
      </c>
      <c r="R14" s="345"/>
      <c r="S14" s="345"/>
      <c r="T14" s="345"/>
      <c r="U14" s="345"/>
      <c r="V14" s="345"/>
      <c r="W14" s="345"/>
      <c r="X14" s="33" t="str">
        <f t="shared" si="1"/>
        <v>0</v>
      </c>
      <c r="Y14" s="345"/>
      <c r="Z14" s="345"/>
      <c r="AA14" s="346"/>
      <c r="AB14" s="345"/>
      <c r="AC14" s="345"/>
      <c r="AD14" s="381"/>
    </row>
    <row r="15" spans="1:30" s="32" customFormat="1" ht="25.5" customHeight="1" x14ac:dyDescent="0.2">
      <c r="A15" s="364"/>
      <c r="B15" s="345"/>
      <c r="C15" s="367"/>
      <c r="D15" s="345"/>
      <c r="E15" s="345"/>
      <c r="F15" s="345"/>
      <c r="G15" s="345"/>
      <c r="H15" s="345"/>
      <c r="I15" s="345"/>
      <c r="J15" s="345"/>
      <c r="K15" s="345"/>
      <c r="L15" s="345"/>
      <c r="M15" s="376"/>
      <c r="N15" s="377"/>
      <c r="O15" s="34">
        <v>10</v>
      </c>
      <c r="P15" s="34">
        <v>11</v>
      </c>
      <c r="Q15" s="33">
        <f t="shared" si="0"/>
        <v>1.1000000000000001</v>
      </c>
      <c r="R15" s="345"/>
      <c r="S15" s="345"/>
      <c r="T15" s="346"/>
      <c r="U15" s="345"/>
      <c r="V15" s="346"/>
      <c r="W15" s="345"/>
      <c r="X15" s="33" t="str">
        <f t="shared" si="1"/>
        <v>0</v>
      </c>
      <c r="Y15" s="345"/>
      <c r="Z15" s="345"/>
      <c r="AA15" s="35">
        <v>60</v>
      </c>
      <c r="AB15" s="345"/>
      <c r="AC15" s="345"/>
      <c r="AD15" s="381"/>
    </row>
    <row r="16" spans="1:30" s="32" customFormat="1" ht="25.5" customHeight="1" x14ac:dyDescent="0.2">
      <c r="A16" s="364"/>
      <c r="B16" s="345"/>
      <c r="C16" s="367"/>
      <c r="D16" s="345"/>
      <c r="E16" s="345"/>
      <c r="F16" s="345"/>
      <c r="G16" s="345"/>
      <c r="H16" s="345"/>
      <c r="I16" s="345"/>
      <c r="J16" s="345"/>
      <c r="K16" s="345"/>
      <c r="L16" s="345"/>
      <c r="M16" s="376"/>
      <c r="N16" s="377"/>
      <c r="O16" s="34">
        <v>10</v>
      </c>
      <c r="P16" s="34">
        <v>10</v>
      </c>
      <c r="Q16" s="33">
        <f t="shared" si="0"/>
        <v>1</v>
      </c>
      <c r="R16" s="345"/>
      <c r="S16" s="345"/>
      <c r="T16" s="36">
        <v>500000</v>
      </c>
      <c r="U16" s="345"/>
      <c r="V16" s="36">
        <v>200000</v>
      </c>
      <c r="W16" s="345"/>
      <c r="X16" s="33">
        <f t="shared" si="1"/>
        <v>0.4</v>
      </c>
      <c r="Y16" s="345"/>
      <c r="Z16" s="345"/>
      <c r="AA16" s="35">
        <v>0</v>
      </c>
      <c r="AB16" s="345"/>
      <c r="AC16" s="345"/>
      <c r="AD16" s="381"/>
    </row>
    <row r="17" spans="1:30" s="32" customFormat="1" ht="25.5" customHeight="1" x14ac:dyDescent="0.2">
      <c r="A17" s="364"/>
      <c r="B17" s="345"/>
      <c r="C17" s="367"/>
      <c r="D17" s="345"/>
      <c r="E17" s="345"/>
      <c r="F17" s="345"/>
      <c r="G17" s="345"/>
      <c r="H17" s="345"/>
      <c r="I17" s="345"/>
      <c r="J17" s="345"/>
      <c r="K17" s="345"/>
      <c r="L17" s="345"/>
      <c r="M17" s="376"/>
      <c r="N17" s="377"/>
      <c r="O17" s="34">
        <v>10</v>
      </c>
      <c r="P17" s="34">
        <v>8</v>
      </c>
      <c r="Q17" s="33">
        <f t="shared" si="0"/>
        <v>0.8</v>
      </c>
      <c r="R17" s="345"/>
      <c r="S17" s="345"/>
      <c r="T17" s="36"/>
      <c r="U17" s="345"/>
      <c r="V17" s="36"/>
      <c r="W17" s="345"/>
      <c r="X17" s="33" t="str">
        <f t="shared" si="1"/>
        <v>0</v>
      </c>
      <c r="Y17" s="345"/>
      <c r="Z17" s="345"/>
      <c r="AA17" s="35">
        <v>0</v>
      </c>
      <c r="AB17" s="345"/>
      <c r="AC17" s="345"/>
      <c r="AD17" s="381"/>
    </row>
    <row r="18" spans="1:30" s="32" customFormat="1" ht="25.5" customHeight="1" x14ac:dyDescent="0.2">
      <c r="A18" s="364"/>
      <c r="B18" s="345"/>
      <c r="C18" s="367"/>
      <c r="D18" s="345"/>
      <c r="E18" s="345"/>
      <c r="F18" s="345"/>
      <c r="G18" s="345"/>
      <c r="H18" s="345"/>
      <c r="I18" s="345"/>
      <c r="J18" s="345"/>
      <c r="K18" s="345"/>
      <c r="L18" s="345"/>
      <c r="M18" s="376"/>
      <c r="N18" s="377"/>
      <c r="O18" s="34">
        <v>10</v>
      </c>
      <c r="P18" s="34">
        <v>7</v>
      </c>
      <c r="Q18" s="33">
        <f t="shared" si="0"/>
        <v>0.7</v>
      </c>
      <c r="R18" s="345"/>
      <c r="S18" s="345"/>
      <c r="T18" s="36"/>
      <c r="U18" s="345"/>
      <c r="V18" s="36"/>
      <c r="W18" s="345"/>
      <c r="X18" s="33" t="str">
        <f t="shared" si="1"/>
        <v>0</v>
      </c>
      <c r="Y18" s="345"/>
      <c r="Z18" s="345"/>
      <c r="AA18" s="35">
        <v>0</v>
      </c>
      <c r="AB18" s="345"/>
      <c r="AC18" s="345"/>
      <c r="AD18" s="381"/>
    </row>
    <row r="19" spans="1:30" s="32" customFormat="1" ht="25.5" customHeight="1" x14ac:dyDescent="0.2">
      <c r="A19" s="364"/>
      <c r="B19" s="345"/>
      <c r="C19" s="367"/>
      <c r="D19" s="345"/>
      <c r="E19" s="345"/>
      <c r="F19" s="345"/>
      <c r="G19" s="345"/>
      <c r="H19" s="345"/>
      <c r="I19" s="345"/>
      <c r="J19" s="345"/>
      <c r="K19" s="345"/>
      <c r="L19" s="345"/>
      <c r="M19" s="376"/>
      <c r="N19" s="377"/>
      <c r="O19" s="34">
        <v>10</v>
      </c>
      <c r="P19" s="34">
        <v>5</v>
      </c>
      <c r="Q19" s="33">
        <f t="shared" si="0"/>
        <v>0.5</v>
      </c>
      <c r="R19" s="345"/>
      <c r="S19" s="345"/>
      <c r="T19" s="36"/>
      <c r="U19" s="345"/>
      <c r="V19" s="36"/>
      <c r="W19" s="345"/>
      <c r="X19" s="33" t="str">
        <f t="shared" si="1"/>
        <v>0</v>
      </c>
      <c r="Y19" s="345"/>
      <c r="Z19" s="345"/>
      <c r="AA19" s="35">
        <v>0</v>
      </c>
      <c r="AB19" s="345"/>
      <c r="AC19" s="345"/>
      <c r="AD19" s="381"/>
    </row>
    <row r="20" spans="1:30" s="32" customFormat="1" ht="25.5" customHeight="1" x14ac:dyDescent="0.2">
      <c r="A20" s="364"/>
      <c r="B20" s="345"/>
      <c r="C20" s="367"/>
      <c r="D20" s="345"/>
      <c r="E20" s="345"/>
      <c r="F20" s="345"/>
      <c r="G20" s="345"/>
      <c r="H20" s="345"/>
      <c r="I20" s="345"/>
      <c r="J20" s="345"/>
      <c r="K20" s="345"/>
      <c r="L20" s="345"/>
      <c r="M20" s="376"/>
      <c r="N20" s="377"/>
      <c r="O20" s="34">
        <v>10</v>
      </c>
      <c r="P20" s="34">
        <v>3</v>
      </c>
      <c r="Q20" s="33">
        <f t="shared" si="0"/>
        <v>0.3</v>
      </c>
      <c r="R20" s="345"/>
      <c r="S20" s="345"/>
      <c r="T20" s="36"/>
      <c r="U20" s="345"/>
      <c r="V20" s="36"/>
      <c r="W20" s="345"/>
      <c r="X20" s="33" t="str">
        <f t="shared" si="1"/>
        <v>0</v>
      </c>
      <c r="Y20" s="345"/>
      <c r="Z20" s="345"/>
      <c r="AA20" s="35">
        <v>0</v>
      </c>
      <c r="AB20" s="345"/>
      <c r="AC20" s="345"/>
      <c r="AD20" s="381"/>
    </row>
    <row r="21" spans="1:30" s="32" customFormat="1" ht="25.5" customHeight="1" thickBot="1" x14ac:dyDescent="0.25">
      <c r="A21" s="365"/>
      <c r="B21" s="346"/>
      <c r="C21" s="368"/>
      <c r="D21" s="346"/>
      <c r="E21" s="346"/>
      <c r="F21" s="346"/>
      <c r="G21" s="346"/>
      <c r="H21" s="346"/>
      <c r="I21" s="346"/>
      <c r="J21" s="346"/>
      <c r="K21" s="346"/>
      <c r="L21" s="346"/>
      <c r="M21" s="378"/>
      <c r="N21" s="379"/>
      <c r="O21" s="34">
        <v>10</v>
      </c>
      <c r="P21" s="34">
        <v>0</v>
      </c>
      <c r="Q21" s="33">
        <f t="shared" si="0"/>
        <v>0</v>
      </c>
      <c r="R21" s="346"/>
      <c r="S21" s="346"/>
      <c r="T21" s="36"/>
      <c r="U21" s="346"/>
      <c r="V21" s="36"/>
      <c r="W21" s="346"/>
      <c r="X21" s="33" t="str">
        <f t="shared" si="1"/>
        <v>0</v>
      </c>
      <c r="Y21" s="346"/>
      <c r="Z21" s="346"/>
      <c r="AA21" s="35">
        <v>0</v>
      </c>
      <c r="AB21" s="346"/>
      <c r="AC21" s="346"/>
      <c r="AD21" s="382"/>
    </row>
    <row r="22" spans="1:30" ht="19.5" hidden="1" customHeight="1" thickBot="1" x14ac:dyDescent="0.25">
      <c r="A22" s="51" t="s">
        <v>42</v>
      </c>
      <c r="B22" s="52"/>
      <c r="C22" s="52"/>
      <c r="D22" s="52"/>
      <c r="E22" s="52"/>
      <c r="F22" s="52"/>
      <c r="G22" s="52"/>
      <c r="H22" s="53"/>
      <c r="I22" s="52"/>
      <c r="J22" s="52"/>
      <c r="K22" s="54"/>
      <c r="L22" s="54"/>
      <c r="M22" s="55"/>
      <c r="N22" s="56"/>
      <c r="O22" s="56"/>
      <c r="P22" s="57"/>
      <c r="Q22" s="4" t="str">
        <f>IF(O22=0,"0",IFERROR(P22/O22,0))</f>
        <v>0</v>
      </c>
      <c r="R22" s="52"/>
      <c r="S22" s="52"/>
      <c r="T22" s="58"/>
      <c r="U22" s="59"/>
      <c r="V22" s="58"/>
      <c r="W22" s="60"/>
      <c r="X22" s="4" t="str">
        <f>IF(V22=0,"0",IFERROR(V22/T22,0))</f>
        <v>0</v>
      </c>
      <c r="Y22" s="61"/>
      <c r="Z22" s="60"/>
      <c r="AA22" s="37" t="e">
        <f>#REF!+#REF!</f>
        <v>#REF!</v>
      </c>
      <c r="AB22" s="62"/>
      <c r="AC22" s="60"/>
      <c r="AD22" s="63"/>
    </row>
    <row r="23" spans="1:30" ht="19.5" customHeight="1" thickBot="1" x14ac:dyDescent="0.25">
      <c r="A23" s="64" t="s">
        <v>43</v>
      </c>
      <c r="B23" s="65"/>
      <c r="C23" s="65"/>
      <c r="D23" s="65"/>
      <c r="E23" s="65"/>
      <c r="F23" s="65"/>
      <c r="G23" s="65"/>
      <c r="H23" s="65"/>
      <c r="I23" s="65"/>
      <c r="J23" s="65"/>
      <c r="K23" s="65"/>
      <c r="L23" s="65"/>
      <c r="M23" s="386"/>
      <c r="N23" s="384"/>
      <c r="O23" s="66">
        <f>SUM(O6:O22)</f>
        <v>110</v>
      </c>
      <c r="P23" s="66">
        <f>SUM(P6:P22)</f>
        <v>110</v>
      </c>
      <c r="Q23" s="14">
        <f>IF(O23=0,"0",IFERROR(P23/O23,0))</f>
        <v>1</v>
      </c>
      <c r="R23" s="67"/>
      <c r="S23" s="67"/>
      <c r="T23" s="68">
        <f>SUM(T16:T22)</f>
        <v>500000</v>
      </c>
      <c r="U23" s="69"/>
      <c r="V23" s="68">
        <f>SUM(V6:V22)</f>
        <v>200000</v>
      </c>
      <c r="W23" s="70"/>
      <c r="X23" s="14">
        <f>IF(V23=0,"0",IFERROR(V23/T23,0))</f>
        <v>0.4</v>
      </c>
      <c r="Y23" s="70"/>
      <c r="Z23" s="71"/>
      <c r="AA23" s="72">
        <f>SUM(AA15:AA21)</f>
        <v>60</v>
      </c>
      <c r="AB23" s="383"/>
      <c r="AC23" s="384"/>
      <c r="AD23" s="73"/>
    </row>
    <row r="24" spans="1:30" ht="16.5" customHeight="1" x14ac:dyDescent="0.2">
      <c r="A24" s="5"/>
      <c r="B24" s="6"/>
      <c r="C24" s="6"/>
      <c r="D24" s="6"/>
      <c r="E24" s="6"/>
      <c r="F24" s="7"/>
      <c r="G24" s="7"/>
      <c r="H24" s="5"/>
      <c r="I24" s="6"/>
      <c r="J24" s="6"/>
      <c r="K24" s="8"/>
      <c r="L24" s="8"/>
      <c r="M24" s="8"/>
      <c r="N24" s="6"/>
      <c r="O24" s="9"/>
      <c r="P24" s="9"/>
      <c r="Q24" s="9"/>
      <c r="R24" s="9"/>
      <c r="S24" s="10"/>
      <c r="T24" s="9"/>
      <c r="U24" s="9"/>
      <c r="V24" s="6"/>
      <c r="W24" s="6"/>
      <c r="X24" s="6"/>
      <c r="Y24" s="6"/>
      <c r="Z24" s="11"/>
      <c r="AA24" s="11"/>
      <c r="AB24" s="9"/>
      <c r="AC24" s="9"/>
      <c r="AD24" s="9"/>
    </row>
    <row r="25" spans="1:30" ht="12" customHeight="1" x14ac:dyDescent="0.2">
      <c r="A25" s="11"/>
      <c r="B25" s="11"/>
      <c r="C25" s="11"/>
      <c r="D25" s="11"/>
      <c r="E25" s="12"/>
      <c r="F25" s="12"/>
      <c r="G25" s="12"/>
      <c r="H25" s="13"/>
      <c r="I25" s="11"/>
      <c r="J25" s="11"/>
      <c r="K25" s="11"/>
      <c r="L25" s="11"/>
      <c r="M25" s="11"/>
      <c r="N25" s="11"/>
      <c r="O25" s="11"/>
      <c r="P25" s="11"/>
      <c r="Q25" s="11"/>
      <c r="R25" s="11"/>
      <c r="S25" s="11"/>
      <c r="T25" s="11"/>
      <c r="U25" s="11"/>
      <c r="V25" s="11"/>
      <c r="W25" s="11"/>
      <c r="X25" s="11"/>
      <c r="Y25" s="11"/>
      <c r="Z25" s="11"/>
      <c r="AA25" s="11"/>
      <c r="AB25" s="11"/>
      <c r="AC25" s="11"/>
      <c r="AD25" s="11"/>
    </row>
    <row r="26" spans="1:30" ht="12" customHeight="1" x14ac:dyDescent="0.2">
      <c r="A26" s="11"/>
      <c r="B26" s="11"/>
      <c r="C26" s="11"/>
      <c r="D26" s="11"/>
      <c r="E26" s="12"/>
      <c r="F26" s="12"/>
      <c r="G26" s="12"/>
      <c r="H26" s="13"/>
      <c r="I26" s="11"/>
      <c r="J26" s="11"/>
      <c r="K26" s="11"/>
      <c r="L26" s="11"/>
      <c r="M26" s="11"/>
      <c r="N26" s="11"/>
      <c r="O26" s="11"/>
      <c r="P26" s="11"/>
      <c r="Q26" s="11"/>
      <c r="R26" s="11"/>
      <c r="S26" s="11"/>
      <c r="T26" s="11"/>
      <c r="U26" s="11"/>
      <c r="V26" s="11"/>
      <c r="W26" s="11"/>
      <c r="X26" s="11"/>
      <c r="Y26" s="11"/>
      <c r="Z26" s="11"/>
      <c r="AA26" s="11"/>
      <c r="AB26" s="11"/>
      <c r="AC26" s="11"/>
      <c r="AD26" s="11"/>
    </row>
    <row r="27" spans="1:30" ht="12" customHeight="1" x14ac:dyDescent="0.2">
      <c r="A27" s="11"/>
      <c r="B27" s="11"/>
      <c r="C27" s="11"/>
      <c r="D27" s="11"/>
      <c r="E27" s="12"/>
      <c r="F27" s="12"/>
      <c r="G27" s="12"/>
      <c r="H27" s="13"/>
      <c r="I27" s="11"/>
      <c r="J27" s="11"/>
      <c r="K27" s="11"/>
      <c r="L27" s="11"/>
      <c r="M27" s="11"/>
      <c r="N27" s="11"/>
      <c r="O27" s="11"/>
      <c r="P27" s="11"/>
      <c r="Q27" s="11"/>
      <c r="R27" s="11"/>
      <c r="S27" s="11"/>
      <c r="T27" s="11"/>
      <c r="U27" s="11"/>
      <c r="V27" s="11"/>
      <c r="W27" s="11"/>
      <c r="X27" s="11"/>
      <c r="Y27" s="11"/>
      <c r="Z27" s="11"/>
      <c r="AA27" s="11"/>
      <c r="AB27" s="11"/>
      <c r="AC27" s="11"/>
      <c r="AD27" s="11"/>
    </row>
    <row r="28" spans="1:30" ht="12" customHeight="1" x14ac:dyDescent="0.2">
      <c r="A28" s="11"/>
      <c r="B28" s="11"/>
      <c r="C28" s="11"/>
      <c r="D28" s="11"/>
      <c r="E28" s="12"/>
      <c r="F28" s="12"/>
      <c r="G28" s="12"/>
      <c r="H28" s="13"/>
      <c r="I28" s="11"/>
      <c r="J28" s="11"/>
      <c r="K28" s="11"/>
      <c r="L28" s="11"/>
      <c r="M28" s="11"/>
      <c r="N28" s="11"/>
      <c r="O28" s="11"/>
      <c r="P28" s="11"/>
      <c r="Q28" s="11"/>
      <c r="R28" s="11"/>
      <c r="S28" s="11"/>
      <c r="T28" s="11"/>
      <c r="U28" s="11"/>
      <c r="V28" s="11"/>
      <c r="W28" s="11"/>
      <c r="X28" s="11"/>
      <c r="Y28" s="11"/>
      <c r="Z28" s="11"/>
      <c r="AA28" s="11"/>
      <c r="AB28" s="11"/>
      <c r="AC28" s="11"/>
      <c r="AD28" s="11"/>
    </row>
    <row r="29" spans="1:30" ht="12" customHeight="1" x14ac:dyDescent="0.2">
      <c r="A29" s="11"/>
      <c r="B29" s="11"/>
      <c r="C29" s="11"/>
      <c r="D29" s="11"/>
      <c r="E29" s="12"/>
      <c r="F29" s="12"/>
      <c r="G29" s="12"/>
      <c r="H29" s="13"/>
      <c r="I29" s="11"/>
      <c r="J29" s="11"/>
      <c r="K29" s="11"/>
      <c r="L29" s="11"/>
      <c r="M29" s="11"/>
      <c r="N29" s="11"/>
      <c r="O29" s="11"/>
      <c r="P29" s="11"/>
      <c r="Q29" s="11"/>
      <c r="R29" s="11"/>
      <c r="S29" s="11"/>
      <c r="T29" s="11"/>
      <c r="U29" s="11"/>
      <c r="V29" s="11"/>
      <c r="W29" s="11"/>
      <c r="X29" s="11"/>
      <c r="Y29" s="11"/>
      <c r="Z29" s="11"/>
      <c r="AA29" s="11"/>
      <c r="AB29" s="11"/>
      <c r="AC29" s="11"/>
      <c r="AD29" s="11"/>
    </row>
    <row r="30" spans="1:30" ht="12" customHeight="1" x14ac:dyDescent="0.2">
      <c r="A30" s="11"/>
      <c r="B30" s="11"/>
      <c r="C30" s="11"/>
      <c r="D30" s="11"/>
      <c r="E30" s="12"/>
      <c r="F30" s="12"/>
      <c r="G30" s="12"/>
      <c r="H30" s="13"/>
      <c r="I30" s="11"/>
      <c r="J30" s="11"/>
      <c r="K30" s="11"/>
      <c r="L30" s="11"/>
      <c r="M30" s="11"/>
      <c r="N30" s="11"/>
      <c r="O30" s="11"/>
      <c r="P30" s="11"/>
      <c r="Q30" s="11"/>
      <c r="R30" s="11"/>
      <c r="S30" s="11"/>
      <c r="T30" s="11"/>
      <c r="U30" s="11"/>
      <c r="V30" s="11"/>
      <c r="W30" s="11"/>
      <c r="X30" s="11"/>
      <c r="Y30" s="11"/>
      <c r="Z30" s="11"/>
      <c r="AA30" s="11"/>
      <c r="AB30" s="11"/>
      <c r="AC30" s="11"/>
      <c r="AD30" s="11"/>
    </row>
    <row r="31" spans="1:30" ht="12" customHeight="1" x14ac:dyDescent="0.2">
      <c r="A31" s="11"/>
      <c r="B31" s="11"/>
      <c r="C31" s="11"/>
      <c r="D31" s="11"/>
      <c r="E31" s="12"/>
      <c r="F31" s="12"/>
      <c r="G31" s="12"/>
      <c r="H31" s="13"/>
      <c r="I31" s="11"/>
      <c r="J31" s="11"/>
      <c r="K31" s="11"/>
      <c r="L31" s="11"/>
      <c r="M31" s="11"/>
      <c r="N31" s="11"/>
      <c r="O31" s="11"/>
      <c r="P31" s="11"/>
      <c r="Q31" s="11"/>
      <c r="R31" s="11"/>
      <c r="S31" s="11"/>
      <c r="T31" s="11"/>
      <c r="U31" s="11"/>
      <c r="V31" s="11"/>
      <c r="W31" s="11"/>
      <c r="X31" s="11"/>
      <c r="Y31" s="11"/>
      <c r="Z31" s="11"/>
      <c r="AA31" s="11"/>
      <c r="AB31" s="11"/>
      <c r="AC31" s="11"/>
      <c r="AD31" s="11"/>
    </row>
    <row r="32" spans="1:30" ht="12" customHeight="1" x14ac:dyDescent="0.2">
      <c r="A32" s="11"/>
      <c r="B32" s="11"/>
      <c r="C32" s="11"/>
      <c r="D32" s="11"/>
      <c r="E32" s="12"/>
      <c r="F32" s="12"/>
      <c r="G32" s="12"/>
      <c r="H32" s="13"/>
      <c r="I32" s="11"/>
      <c r="J32" s="11"/>
      <c r="K32" s="11"/>
      <c r="L32" s="11"/>
      <c r="M32" s="11"/>
      <c r="N32" s="11"/>
      <c r="O32" s="11"/>
      <c r="P32" s="11"/>
      <c r="Q32" s="11"/>
      <c r="R32" s="11"/>
      <c r="S32" s="11"/>
      <c r="T32" s="11"/>
      <c r="U32" s="11"/>
      <c r="V32" s="11"/>
      <c r="W32" s="11"/>
      <c r="X32" s="11"/>
      <c r="Y32" s="11"/>
      <c r="Z32" s="11"/>
      <c r="AA32" s="11"/>
      <c r="AB32" s="11"/>
      <c r="AC32" s="11"/>
      <c r="AD32" s="11"/>
    </row>
    <row r="33" spans="1:30" ht="12" customHeight="1" x14ac:dyDescent="0.2">
      <c r="A33" s="11"/>
      <c r="B33" s="11"/>
      <c r="C33" s="11"/>
      <c r="D33" s="11"/>
      <c r="E33" s="12"/>
      <c r="F33" s="12"/>
      <c r="G33" s="12"/>
      <c r="H33" s="13"/>
      <c r="I33" s="11"/>
      <c r="J33" s="11"/>
      <c r="K33" s="11"/>
      <c r="L33" s="11"/>
      <c r="M33" s="11"/>
      <c r="N33" s="11"/>
      <c r="O33" s="11"/>
      <c r="P33" s="11"/>
      <c r="Q33" s="11"/>
      <c r="R33" s="11"/>
      <c r="S33" s="11"/>
      <c r="T33" s="11"/>
      <c r="U33" s="11"/>
      <c r="V33" s="11"/>
      <c r="W33" s="11"/>
      <c r="X33" s="11"/>
      <c r="Y33" s="11"/>
      <c r="Z33" s="11"/>
      <c r="AA33" s="11"/>
      <c r="AB33" s="11"/>
      <c r="AC33" s="11"/>
      <c r="AD33" s="11"/>
    </row>
    <row r="34" spans="1:30" ht="12" customHeight="1" x14ac:dyDescent="0.2">
      <c r="A34" s="11"/>
      <c r="B34" s="11"/>
      <c r="C34" s="11"/>
      <c r="D34" s="11"/>
      <c r="E34" s="12"/>
      <c r="F34" s="12"/>
      <c r="G34" s="12"/>
      <c r="H34" s="13"/>
      <c r="I34" s="11"/>
      <c r="J34" s="11"/>
      <c r="K34" s="11"/>
      <c r="L34" s="11"/>
      <c r="M34" s="11"/>
      <c r="N34" s="11"/>
      <c r="O34" s="11"/>
      <c r="P34" s="11"/>
      <c r="Q34" s="11"/>
      <c r="R34" s="11"/>
      <c r="S34" s="11"/>
      <c r="T34" s="11"/>
      <c r="U34" s="11"/>
      <c r="V34" s="11"/>
      <c r="W34" s="11"/>
      <c r="X34" s="11"/>
      <c r="Y34" s="11"/>
      <c r="Z34" s="11"/>
      <c r="AA34" s="11"/>
      <c r="AB34" s="11"/>
      <c r="AC34" s="11"/>
      <c r="AD34" s="11"/>
    </row>
    <row r="35" spans="1:30" ht="12" customHeight="1" x14ac:dyDescent="0.2">
      <c r="A35" s="11"/>
      <c r="B35" s="11"/>
      <c r="C35" s="11"/>
      <c r="D35" s="11"/>
      <c r="E35" s="12"/>
      <c r="F35" s="12"/>
      <c r="G35" s="12"/>
      <c r="H35" s="13"/>
      <c r="I35" s="11"/>
      <c r="J35" s="11"/>
      <c r="K35" s="11"/>
      <c r="L35" s="11"/>
      <c r="M35" s="11"/>
      <c r="N35" s="11"/>
      <c r="O35" s="11"/>
      <c r="P35" s="11"/>
      <c r="Q35" s="11"/>
      <c r="R35" s="11"/>
      <c r="S35" s="11"/>
      <c r="T35" s="11"/>
      <c r="U35" s="11"/>
      <c r="V35" s="11"/>
      <c r="W35" s="11"/>
      <c r="X35" s="11"/>
      <c r="Y35" s="11"/>
      <c r="Z35" s="11"/>
      <c r="AA35" s="11"/>
      <c r="AB35" s="11"/>
      <c r="AC35" s="11"/>
      <c r="AD35" s="11"/>
    </row>
    <row r="36" spans="1:30" ht="12" customHeight="1" x14ac:dyDescent="0.2">
      <c r="A36" s="11"/>
      <c r="B36" s="11"/>
      <c r="C36" s="11"/>
      <c r="D36" s="11"/>
      <c r="E36" s="12"/>
      <c r="F36" s="12"/>
      <c r="G36" s="12"/>
      <c r="H36" s="13"/>
      <c r="I36" s="11"/>
      <c r="J36" s="11"/>
      <c r="K36" s="11"/>
      <c r="L36" s="11"/>
      <c r="M36" s="11"/>
      <c r="N36" s="11"/>
      <c r="O36" s="11"/>
      <c r="P36" s="11"/>
      <c r="Q36" s="11"/>
      <c r="R36" s="11"/>
      <c r="S36" s="11"/>
      <c r="T36" s="11"/>
      <c r="U36" s="11"/>
      <c r="V36" s="11"/>
      <c r="W36" s="11"/>
      <c r="X36" s="11"/>
      <c r="Y36" s="11"/>
      <c r="Z36" s="11"/>
      <c r="AA36" s="11"/>
      <c r="AB36" s="11"/>
      <c r="AC36" s="11"/>
      <c r="AD36" s="11"/>
    </row>
    <row r="37" spans="1:30" ht="12" customHeight="1" x14ac:dyDescent="0.2">
      <c r="A37" s="11"/>
      <c r="B37" s="11"/>
      <c r="C37" s="11"/>
      <c r="D37" s="11"/>
      <c r="E37" s="12"/>
      <c r="F37" s="12"/>
      <c r="G37" s="12"/>
      <c r="H37" s="13"/>
      <c r="I37" s="11"/>
      <c r="J37" s="11"/>
      <c r="K37" s="11"/>
      <c r="L37" s="11"/>
      <c r="M37" s="11"/>
      <c r="N37" s="11"/>
      <c r="O37" s="11"/>
      <c r="P37" s="11"/>
      <c r="Q37" s="11"/>
      <c r="R37" s="11"/>
      <c r="S37" s="11"/>
      <c r="T37" s="11"/>
      <c r="U37" s="11"/>
      <c r="V37" s="11"/>
      <c r="W37" s="11"/>
      <c r="X37" s="11"/>
      <c r="Y37" s="11"/>
      <c r="Z37" s="11"/>
      <c r="AA37" s="11"/>
      <c r="AB37" s="11"/>
      <c r="AC37" s="11"/>
      <c r="AD37" s="11"/>
    </row>
    <row r="38" spans="1:30" ht="12" customHeight="1" x14ac:dyDescent="0.2">
      <c r="A38" s="11"/>
      <c r="B38" s="11"/>
      <c r="C38" s="11"/>
      <c r="D38" s="11"/>
      <c r="E38" s="12"/>
      <c r="F38" s="12"/>
      <c r="G38" s="12"/>
      <c r="H38" s="13"/>
      <c r="I38" s="11"/>
      <c r="J38" s="11"/>
      <c r="K38" s="11"/>
      <c r="L38" s="11"/>
      <c r="M38" s="11"/>
      <c r="N38" s="11"/>
      <c r="O38" s="11"/>
      <c r="P38" s="11"/>
      <c r="Q38" s="11"/>
      <c r="R38" s="11"/>
      <c r="S38" s="11"/>
      <c r="T38" s="11"/>
      <c r="U38" s="11"/>
      <c r="V38" s="11"/>
      <c r="W38" s="11"/>
      <c r="X38" s="11"/>
      <c r="Y38" s="11"/>
      <c r="Z38" s="11"/>
      <c r="AA38" s="11"/>
      <c r="AB38" s="11"/>
      <c r="AC38" s="11"/>
      <c r="AD38" s="11"/>
    </row>
    <row r="39" spans="1:30" ht="12" customHeight="1" x14ac:dyDescent="0.2">
      <c r="A39" s="11"/>
      <c r="B39" s="11"/>
      <c r="C39" s="11"/>
      <c r="D39" s="11"/>
      <c r="E39" s="12"/>
      <c r="F39" s="12"/>
      <c r="G39" s="12"/>
      <c r="H39" s="13"/>
      <c r="I39" s="11"/>
      <c r="J39" s="11"/>
      <c r="K39" s="11"/>
      <c r="L39" s="11"/>
      <c r="M39" s="11"/>
      <c r="N39" s="11"/>
      <c r="O39" s="11"/>
      <c r="P39" s="11"/>
      <c r="Q39" s="11"/>
      <c r="R39" s="11"/>
      <c r="S39" s="11"/>
      <c r="T39" s="11"/>
      <c r="U39" s="11"/>
      <c r="V39" s="11"/>
      <c r="W39" s="11"/>
      <c r="X39" s="11"/>
      <c r="Y39" s="11"/>
      <c r="Z39" s="11"/>
      <c r="AA39" s="11"/>
      <c r="AB39" s="11"/>
      <c r="AC39" s="11"/>
      <c r="AD39" s="11"/>
    </row>
    <row r="40" spans="1:30" ht="12" customHeight="1" x14ac:dyDescent="0.2">
      <c r="A40" s="11"/>
      <c r="B40" s="11"/>
      <c r="C40" s="11"/>
      <c r="D40" s="11"/>
      <c r="E40" s="12"/>
      <c r="F40" s="12"/>
      <c r="G40" s="12"/>
      <c r="H40" s="13"/>
      <c r="I40" s="11"/>
      <c r="J40" s="11"/>
      <c r="K40" s="11"/>
      <c r="L40" s="11"/>
      <c r="M40" s="11"/>
      <c r="N40" s="11"/>
      <c r="O40" s="11"/>
      <c r="P40" s="11"/>
      <c r="Q40" s="11"/>
      <c r="R40" s="11"/>
      <c r="S40" s="11"/>
      <c r="T40" s="11"/>
      <c r="U40" s="11"/>
      <c r="V40" s="11"/>
      <c r="W40" s="11"/>
      <c r="X40" s="11"/>
      <c r="Y40" s="11"/>
      <c r="Z40" s="11"/>
      <c r="AA40" s="11"/>
      <c r="AB40" s="11"/>
      <c r="AC40" s="11"/>
      <c r="AD40" s="11"/>
    </row>
    <row r="41" spans="1:30" ht="12" customHeight="1" x14ac:dyDescent="0.2">
      <c r="A41" s="11"/>
      <c r="B41" s="11"/>
      <c r="C41" s="11"/>
      <c r="D41" s="11"/>
      <c r="E41" s="12"/>
      <c r="F41" s="12"/>
      <c r="G41" s="12"/>
      <c r="H41" s="13"/>
      <c r="I41" s="11"/>
      <c r="J41" s="11"/>
      <c r="K41" s="11"/>
      <c r="L41" s="11"/>
      <c r="M41" s="11"/>
      <c r="N41" s="11"/>
      <c r="O41" s="11"/>
      <c r="P41" s="11"/>
      <c r="Q41" s="11"/>
      <c r="R41" s="11"/>
      <c r="S41" s="11"/>
      <c r="T41" s="11"/>
      <c r="U41" s="11"/>
      <c r="V41" s="11"/>
      <c r="W41" s="11"/>
      <c r="X41" s="11"/>
      <c r="Y41" s="11"/>
      <c r="Z41" s="11"/>
      <c r="AA41" s="11"/>
      <c r="AB41" s="11"/>
      <c r="AC41" s="11"/>
      <c r="AD41" s="11"/>
    </row>
    <row r="42" spans="1:30" ht="12" customHeight="1" x14ac:dyDescent="0.2">
      <c r="A42" s="11"/>
      <c r="B42" s="11"/>
      <c r="C42" s="11"/>
      <c r="D42" s="11"/>
      <c r="E42" s="12"/>
      <c r="F42" s="12"/>
      <c r="G42" s="12"/>
      <c r="H42" s="13"/>
      <c r="I42" s="11"/>
      <c r="J42" s="11"/>
      <c r="K42" s="11"/>
      <c r="L42" s="11"/>
      <c r="M42" s="11"/>
      <c r="N42" s="11"/>
      <c r="O42" s="11"/>
      <c r="P42" s="11"/>
      <c r="Q42" s="11"/>
      <c r="R42" s="11"/>
      <c r="S42" s="11"/>
      <c r="T42" s="11"/>
      <c r="U42" s="11"/>
      <c r="V42" s="11"/>
      <c r="W42" s="11"/>
      <c r="X42" s="11"/>
      <c r="Y42" s="11"/>
      <c r="Z42" s="11"/>
      <c r="AA42" s="11"/>
      <c r="AB42" s="11"/>
      <c r="AC42" s="11"/>
      <c r="AD42" s="11"/>
    </row>
    <row r="43" spans="1:30" ht="12" customHeight="1" x14ac:dyDescent="0.2">
      <c r="A43" s="11"/>
      <c r="B43" s="11"/>
      <c r="C43" s="11"/>
      <c r="D43" s="11"/>
      <c r="E43" s="12"/>
      <c r="F43" s="12"/>
      <c r="G43" s="12"/>
      <c r="H43" s="13"/>
      <c r="I43" s="11"/>
      <c r="J43" s="11"/>
      <c r="K43" s="11"/>
      <c r="L43" s="11"/>
      <c r="M43" s="11"/>
      <c r="N43" s="11"/>
      <c r="O43" s="11"/>
      <c r="P43" s="11"/>
      <c r="Q43" s="11"/>
      <c r="R43" s="11"/>
      <c r="S43" s="11"/>
      <c r="T43" s="11"/>
      <c r="U43" s="11"/>
      <c r="V43" s="11"/>
      <c r="W43" s="11"/>
      <c r="X43" s="11"/>
      <c r="Y43" s="11"/>
      <c r="Z43" s="11"/>
      <c r="AA43" s="11"/>
      <c r="AB43" s="11"/>
      <c r="AC43" s="11"/>
      <c r="AD43" s="11"/>
    </row>
    <row r="44" spans="1:30" ht="12" customHeight="1" x14ac:dyDescent="0.2">
      <c r="A44" s="11"/>
      <c r="B44" s="11"/>
      <c r="C44" s="11"/>
      <c r="D44" s="11"/>
      <c r="E44" s="12"/>
      <c r="F44" s="12"/>
      <c r="G44" s="12"/>
      <c r="H44" s="13"/>
      <c r="I44" s="11"/>
      <c r="J44" s="11"/>
      <c r="K44" s="11"/>
      <c r="L44" s="11"/>
      <c r="M44" s="11"/>
      <c r="N44" s="11"/>
      <c r="O44" s="11"/>
      <c r="P44" s="11"/>
      <c r="Q44" s="11"/>
      <c r="R44" s="11"/>
      <c r="S44" s="11"/>
      <c r="T44" s="11"/>
      <c r="U44" s="11"/>
      <c r="V44" s="11"/>
      <c r="W44" s="11"/>
      <c r="X44" s="11"/>
      <c r="Y44" s="11"/>
      <c r="Z44" s="11"/>
      <c r="AA44" s="11"/>
      <c r="AB44" s="11"/>
      <c r="AC44" s="11"/>
      <c r="AD44" s="11"/>
    </row>
    <row r="45" spans="1:30" ht="12" customHeight="1" x14ac:dyDescent="0.2">
      <c r="A45" s="11"/>
      <c r="B45" s="11"/>
      <c r="C45" s="11"/>
      <c r="D45" s="11"/>
      <c r="E45" s="12"/>
      <c r="F45" s="12"/>
      <c r="G45" s="12"/>
      <c r="H45" s="13"/>
      <c r="I45" s="11"/>
      <c r="J45" s="11"/>
      <c r="K45" s="11"/>
      <c r="L45" s="11"/>
      <c r="M45" s="11"/>
      <c r="N45" s="11"/>
      <c r="O45" s="11"/>
      <c r="P45" s="11"/>
      <c r="Q45" s="11"/>
      <c r="R45" s="11"/>
      <c r="S45" s="11"/>
      <c r="T45" s="11"/>
      <c r="U45" s="11"/>
      <c r="V45" s="11"/>
      <c r="W45" s="11"/>
      <c r="X45" s="11"/>
      <c r="Y45" s="11"/>
      <c r="Z45" s="11"/>
      <c r="AA45" s="11"/>
      <c r="AB45" s="11"/>
      <c r="AC45" s="11"/>
      <c r="AD45" s="11"/>
    </row>
    <row r="46" spans="1:30" ht="12" customHeight="1" x14ac:dyDescent="0.2">
      <c r="A46" s="11"/>
      <c r="B46" s="11"/>
      <c r="C46" s="11"/>
      <c r="D46" s="11"/>
      <c r="E46" s="12"/>
      <c r="F46" s="12"/>
      <c r="G46" s="12"/>
      <c r="H46" s="13"/>
      <c r="I46" s="11"/>
      <c r="J46" s="11"/>
      <c r="K46" s="11"/>
      <c r="L46" s="11"/>
      <c r="M46" s="11"/>
      <c r="N46" s="11"/>
      <c r="O46" s="11"/>
      <c r="P46" s="11"/>
      <c r="Q46" s="11"/>
      <c r="R46" s="11"/>
      <c r="S46" s="11"/>
      <c r="T46" s="11"/>
      <c r="U46" s="11"/>
      <c r="V46" s="11"/>
      <c r="W46" s="11"/>
      <c r="X46" s="11"/>
      <c r="Y46" s="11"/>
      <c r="Z46" s="11"/>
      <c r="AA46" s="11"/>
      <c r="AB46" s="11"/>
      <c r="AC46" s="11"/>
      <c r="AD46" s="11"/>
    </row>
    <row r="47" spans="1:30" ht="12" customHeight="1" x14ac:dyDescent="0.2">
      <c r="A47" s="11"/>
      <c r="B47" s="11"/>
      <c r="C47" s="11"/>
      <c r="D47" s="11"/>
      <c r="E47" s="12"/>
      <c r="F47" s="12"/>
      <c r="G47" s="12"/>
      <c r="H47" s="13"/>
      <c r="I47" s="11"/>
      <c r="J47" s="11"/>
      <c r="K47" s="11"/>
      <c r="L47" s="11"/>
      <c r="M47" s="11"/>
      <c r="N47" s="11"/>
      <c r="O47" s="11"/>
      <c r="P47" s="11"/>
      <c r="Q47" s="11"/>
      <c r="R47" s="11"/>
      <c r="S47" s="11"/>
      <c r="T47" s="11"/>
      <c r="U47" s="11"/>
      <c r="V47" s="11"/>
      <c r="W47" s="11"/>
      <c r="X47" s="11"/>
      <c r="Y47" s="11"/>
      <c r="Z47" s="11"/>
      <c r="AA47" s="11"/>
      <c r="AB47" s="11"/>
      <c r="AC47" s="11"/>
      <c r="AD47" s="11"/>
    </row>
    <row r="48" spans="1:30" ht="12" customHeight="1" x14ac:dyDescent="0.2">
      <c r="A48" s="11"/>
      <c r="B48" s="11"/>
      <c r="C48" s="11"/>
      <c r="D48" s="11"/>
      <c r="E48" s="12"/>
      <c r="F48" s="12"/>
      <c r="G48" s="12"/>
      <c r="H48" s="13"/>
      <c r="I48" s="11"/>
      <c r="J48" s="11"/>
      <c r="K48" s="11"/>
      <c r="L48" s="11"/>
      <c r="M48" s="11"/>
      <c r="N48" s="11"/>
      <c r="O48" s="11"/>
      <c r="P48" s="11"/>
      <c r="Q48" s="11"/>
      <c r="R48" s="11"/>
      <c r="S48" s="11"/>
      <c r="T48" s="11"/>
      <c r="U48" s="11"/>
      <c r="V48" s="11"/>
      <c r="W48" s="11"/>
      <c r="X48" s="11"/>
      <c r="Y48" s="11"/>
      <c r="Z48" s="11"/>
      <c r="AA48" s="11"/>
      <c r="AB48" s="11"/>
      <c r="AC48" s="11"/>
      <c r="AD48" s="11"/>
    </row>
    <row r="49" spans="1:30" ht="12" customHeight="1" x14ac:dyDescent="0.2">
      <c r="A49" s="11"/>
      <c r="B49" s="11"/>
      <c r="C49" s="11"/>
      <c r="D49" s="11"/>
      <c r="E49" s="12"/>
      <c r="F49" s="12"/>
      <c r="G49" s="12"/>
      <c r="H49" s="13"/>
      <c r="I49" s="11"/>
      <c r="J49" s="11"/>
      <c r="K49" s="11"/>
      <c r="L49" s="11"/>
      <c r="M49" s="11"/>
      <c r="N49" s="11"/>
      <c r="O49" s="11"/>
      <c r="P49" s="11"/>
      <c r="Q49" s="11"/>
      <c r="R49" s="11"/>
      <c r="S49" s="11"/>
      <c r="T49" s="11"/>
      <c r="U49" s="11"/>
      <c r="V49" s="11"/>
      <c r="W49" s="11"/>
      <c r="X49" s="11"/>
      <c r="Y49" s="11"/>
      <c r="Z49" s="11"/>
      <c r="AA49" s="11"/>
      <c r="AB49" s="11"/>
      <c r="AC49" s="11"/>
      <c r="AD49" s="11"/>
    </row>
    <row r="50" spans="1:30" ht="12" customHeight="1" x14ac:dyDescent="0.2">
      <c r="A50" s="11"/>
      <c r="B50" s="11"/>
      <c r="C50" s="11"/>
      <c r="D50" s="11"/>
      <c r="E50" s="12"/>
      <c r="F50" s="12"/>
      <c r="G50" s="12"/>
      <c r="H50" s="13"/>
      <c r="I50" s="11"/>
      <c r="J50" s="11"/>
      <c r="K50" s="11"/>
      <c r="L50" s="11"/>
      <c r="M50" s="11"/>
      <c r="N50" s="11"/>
      <c r="O50" s="11"/>
      <c r="P50" s="11"/>
      <c r="Q50" s="11"/>
      <c r="R50" s="11"/>
      <c r="S50" s="11"/>
      <c r="T50" s="11"/>
      <c r="U50" s="11"/>
      <c r="V50" s="11"/>
      <c r="W50" s="11"/>
      <c r="X50" s="11"/>
      <c r="Y50" s="11"/>
      <c r="Z50" s="11"/>
      <c r="AA50" s="11"/>
      <c r="AB50" s="11"/>
      <c r="AC50" s="11"/>
      <c r="AD50" s="11"/>
    </row>
    <row r="51" spans="1:30" ht="12" customHeight="1" x14ac:dyDescent="0.2">
      <c r="A51" s="11"/>
      <c r="B51" s="11"/>
      <c r="C51" s="11"/>
      <c r="D51" s="11"/>
      <c r="E51" s="12"/>
      <c r="F51" s="12"/>
      <c r="G51" s="12"/>
      <c r="H51" s="13"/>
      <c r="I51" s="11"/>
      <c r="J51" s="11"/>
      <c r="K51" s="11"/>
      <c r="L51" s="11"/>
      <c r="M51" s="11"/>
      <c r="N51" s="11"/>
      <c r="O51" s="11"/>
      <c r="P51" s="11"/>
      <c r="Q51" s="11"/>
      <c r="R51" s="11"/>
      <c r="S51" s="11"/>
      <c r="T51" s="11"/>
      <c r="U51" s="11"/>
      <c r="V51" s="11"/>
      <c r="W51" s="11"/>
      <c r="X51" s="11"/>
      <c r="Y51" s="11"/>
      <c r="Z51" s="11"/>
      <c r="AA51" s="11"/>
      <c r="AB51" s="11"/>
      <c r="AC51" s="11"/>
      <c r="AD51" s="11"/>
    </row>
    <row r="52" spans="1:30" ht="12" customHeight="1" x14ac:dyDescent="0.2">
      <c r="A52" s="11"/>
      <c r="B52" s="11"/>
      <c r="C52" s="11"/>
      <c r="D52" s="11"/>
      <c r="E52" s="12"/>
      <c r="F52" s="12"/>
      <c r="G52" s="12"/>
      <c r="H52" s="13"/>
      <c r="I52" s="11"/>
      <c r="J52" s="11"/>
      <c r="K52" s="11"/>
      <c r="L52" s="11"/>
      <c r="M52" s="11"/>
      <c r="N52" s="11"/>
      <c r="O52" s="11"/>
      <c r="P52" s="11"/>
      <c r="Q52" s="11"/>
      <c r="R52" s="11"/>
      <c r="S52" s="11"/>
      <c r="T52" s="11"/>
      <c r="U52" s="11"/>
      <c r="V52" s="11"/>
      <c r="W52" s="11"/>
      <c r="X52" s="11"/>
      <c r="Y52" s="11"/>
      <c r="Z52" s="11"/>
      <c r="AA52" s="11"/>
      <c r="AB52" s="11"/>
      <c r="AC52" s="11"/>
      <c r="AD52" s="11"/>
    </row>
    <row r="53" spans="1:30" ht="12" customHeight="1" x14ac:dyDescent="0.2">
      <c r="A53" s="11"/>
      <c r="B53" s="11"/>
      <c r="C53" s="11"/>
      <c r="D53" s="11"/>
      <c r="E53" s="12"/>
      <c r="F53" s="12"/>
      <c r="G53" s="12"/>
      <c r="H53" s="13"/>
      <c r="I53" s="11"/>
      <c r="J53" s="11"/>
      <c r="K53" s="11"/>
      <c r="L53" s="11"/>
      <c r="M53" s="11"/>
      <c r="N53" s="11"/>
      <c r="O53" s="11"/>
      <c r="P53" s="11"/>
      <c r="Q53" s="11"/>
      <c r="R53" s="11"/>
      <c r="S53" s="11"/>
      <c r="T53" s="11"/>
      <c r="U53" s="11"/>
      <c r="V53" s="11"/>
      <c r="W53" s="11"/>
      <c r="X53" s="11"/>
      <c r="Y53" s="11"/>
      <c r="Z53" s="11"/>
      <c r="AA53" s="11"/>
      <c r="AB53" s="11"/>
      <c r="AC53" s="11"/>
      <c r="AD53" s="11"/>
    </row>
    <row r="54" spans="1:30" ht="12" customHeight="1" x14ac:dyDescent="0.2">
      <c r="A54" s="11"/>
      <c r="B54" s="11"/>
      <c r="C54" s="11"/>
      <c r="D54" s="11"/>
      <c r="E54" s="12"/>
      <c r="F54" s="12"/>
      <c r="G54" s="12"/>
      <c r="H54" s="13"/>
      <c r="I54" s="11"/>
      <c r="J54" s="11"/>
      <c r="K54" s="11"/>
      <c r="L54" s="11"/>
      <c r="M54" s="11"/>
      <c r="N54" s="11"/>
      <c r="O54" s="11"/>
      <c r="P54" s="11"/>
      <c r="Q54" s="11"/>
      <c r="R54" s="11"/>
      <c r="S54" s="11"/>
      <c r="T54" s="11"/>
      <c r="U54" s="11"/>
      <c r="V54" s="11"/>
      <c r="W54" s="11"/>
      <c r="X54" s="11"/>
      <c r="Y54" s="11"/>
      <c r="Z54" s="11"/>
      <c r="AA54" s="11"/>
      <c r="AB54" s="11"/>
      <c r="AC54" s="11"/>
      <c r="AD54" s="11"/>
    </row>
    <row r="55" spans="1:30" ht="12" customHeight="1" x14ac:dyDescent="0.2">
      <c r="A55" s="11"/>
      <c r="B55" s="11"/>
      <c r="C55" s="11"/>
      <c r="D55" s="11"/>
      <c r="E55" s="12"/>
      <c r="F55" s="12"/>
      <c r="G55" s="12"/>
      <c r="H55" s="13"/>
      <c r="I55" s="11"/>
      <c r="J55" s="11"/>
      <c r="K55" s="11"/>
      <c r="L55" s="11"/>
      <c r="M55" s="11"/>
      <c r="N55" s="11"/>
      <c r="O55" s="11"/>
      <c r="P55" s="11"/>
      <c r="Q55" s="11"/>
      <c r="R55" s="11"/>
      <c r="S55" s="11"/>
      <c r="T55" s="11"/>
      <c r="U55" s="11"/>
      <c r="V55" s="11"/>
      <c r="W55" s="11"/>
      <c r="X55" s="11"/>
      <c r="Y55" s="11"/>
      <c r="Z55" s="11"/>
      <c r="AA55" s="11"/>
      <c r="AB55" s="11"/>
      <c r="AC55" s="11"/>
      <c r="AD55" s="11"/>
    </row>
    <row r="56" spans="1:30" ht="12" customHeight="1" x14ac:dyDescent="0.2">
      <c r="A56" s="11"/>
      <c r="B56" s="11"/>
      <c r="C56" s="11"/>
      <c r="D56" s="11"/>
      <c r="E56" s="12"/>
      <c r="F56" s="12"/>
      <c r="G56" s="12"/>
      <c r="H56" s="13"/>
      <c r="I56" s="11"/>
      <c r="J56" s="11"/>
      <c r="K56" s="11"/>
      <c r="L56" s="11"/>
      <c r="M56" s="11"/>
      <c r="N56" s="11"/>
      <c r="O56" s="11"/>
      <c r="P56" s="11"/>
      <c r="Q56" s="11"/>
      <c r="R56" s="11"/>
      <c r="S56" s="11"/>
      <c r="T56" s="11"/>
      <c r="U56" s="11"/>
      <c r="V56" s="11"/>
      <c r="W56" s="11"/>
      <c r="X56" s="11"/>
      <c r="Y56" s="11"/>
      <c r="Z56" s="11"/>
      <c r="AA56" s="11"/>
      <c r="AB56" s="11"/>
      <c r="AC56" s="11"/>
      <c r="AD56" s="11"/>
    </row>
    <row r="57" spans="1:30" ht="12" customHeight="1" x14ac:dyDescent="0.2">
      <c r="A57" s="11"/>
      <c r="B57" s="11"/>
      <c r="C57" s="11"/>
      <c r="D57" s="11"/>
      <c r="E57" s="12"/>
      <c r="F57" s="12"/>
      <c r="G57" s="12"/>
      <c r="H57" s="13"/>
      <c r="I57" s="11"/>
      <c r="J57" s="11"/>
      <c r="K57" s="11"/>
      <c r="L57" s="11"/>
      <c r="M57" s="11"/>
      <c r="N57" s="11"/>
      <c r="O57" s="11"/>
      <c r="P57" s="11"/>
      <c r="Q57" s="11"/>
      <c r="R57" s="11"/>
      <c r="S57" s="11"/>
      <c r="T57" s="11"/>
      <c r="U57" s="11"/>
      <c r="V57" s="11"/>
      <c r="W57" s="11"/>
      <c r="X57" s="11"/>
      <c r="Y57" s="11"/>
      <c r="Z57" s="11"/>
      <c r="AA57" s="11"/>
      <c r="AB57" s="11"/>
      <c r="AC57" s="11"/>
      <c r="AD57" s="11"/>
    </row>
    <row r="58" spans="1:30" ht="12" customHeight="1" x14ac:dyDescent="0.2">
      <c r="A58" s="11"/>
      <c r="B58" s="11"/>
      <c r="C58" s="11"/>
      <c r="D58" s="11"/>
      <c r="E58" s="12"/>
      <c r="F58" s="12"/>
      <c r="G58" s="12"/>
      <c r="H58" s="13"/>
      <c r="I58" s="11"/>
      <c r="J58" s="11"/>
      <c r="K58" s="11"/>
      <c r="L58" s="11"/>
      <c r="M58" s="11"/>
      <c r="N58" s="11"/>
      <c r="O58" s="11"/>
      <c r="P58" s="11"/>
      <c r="Q58" s="11"/>
      <c r="R58" s="11"/>
      <c r="S58" s="11"/>
      <c r="T58" s="11"/>
      <c r="U58" s="11"/>
      <c r="V58" s="11"/>
      <c r="W58" s="11"/>
      <c r="X58" s="11"/>
      <c r="Y58" s="11"/>
      <c r="Z58" s="11"/>
      <c r="AA58" s="11"/>
      <c r="AB58" s="11"/>
      <c r="AC58" s="11"/>
      <c r="AD58" s="11"/>
    </row>
    <row r="59" spans="1:30" ht="12" customHeight="1" x14ac:dyDescent="0.2">
      <c r="A59" s="11"/>
      <c r="B59" s="11"/>
      <c r="C59" s="11"/>
      <c r="D59" s="11"/>
      <c r="E59" s="12"/>
      <c r="F59" s="12"/>
      <c r="G59" s="12"/>
      <c r="H59" s="13"/>
      <c r="I59" s="11"/>
      <c r="J59" s="11"/>
      <c r="K59" s="11"/>
      <c r="L59" s="11"/>
      <c r="M59" s="11"/>
      <c r="N59" s="11"/>
      <c r="O59" s="11"/>
      <c r="P59" s="11"/>
      <c r="Q59" s="11"/>
      <c r="R59" s="11"/>
      <c r="S59" s="11"/>
      <c r="T59" s="11"/>
      <c r="U59" s="11"/>
      <c r="V59" s="11"/>
      <c r="W59" s="11"/>
      <c r="X59" s="11"/>
      <c r="Y59" s="11"/>
      <c r="Z59" s="11"/>
      <c r="AA59" s="11"/>
      <c r="AB59" s="11"/>
      <c r="AC59" s="11"/>
      <c r="AD59" s="11"/>
    </row>
    <row r="60" spans="1:30" ht="12" customHeight="1" x14ac:dyDescent="0.2">
      <c r="A60" s="11"/>
      <c r="B60" s="11"/>
      <c r="C60" s="11"/>
      <c r="D60" s="11"/>
      <c r="E60" s="12"/>
      <c r="F60" s="12"/>
      <c r="G60" s="12"/>
      <c r="H60" s="13"/>
      <c r="I60" s="11"/>
      <c r="J60" s="11"/>
      <c r="K60" s="11"/>
      <c r="L60" s="11"/>
      <c r="M60" s="11"/>
      <c r="N60" s="11"/>
      <c r="O60" s="11"/>
      <c r="P60" s="11"/>
      <c r="Q60" s="11"/>
      <c r="R60" s="11"/>
      <c r="S60" s="11"/>
      <c r="T60" s="11"/>
      <c r="U60" s="11"/>
      <c r="V60" s="11"/>
      <c r="W60" s="11"/>
      <c r="X60" s="11"/>
      <c r="Y60" s="11"/>
      <c r="Z60" s="11"/>
      <c r="AA60" s="11"/>
      <c r="AB60" s="11"/>
      <c r="AC60" s="11"/>
      <c r="AD60" s="11"/>
    </row>
    <row r="61" spans="1:30" ht="12" customHeight="1" x14ac:dyDescent="0.2">
      <c r="A61" s="11"/>
      <c r="B61" s="11"/>
      <c r="C61" s="11"/>
      <c r="D61" s="11"/>
      <c r="E61" s="12"/>
      <c r="F61" s="12"/>
      <c r="G61" s="12"/>
      <c r="H61" s="13"/>
      <c r="I61" s="11"/>
      <c r="J61" s="11"/>
      <c r="K61" s="11"/>
      <c r="L61" s="11"/>
      <c r="M61" s="11"/>
      <c r="N61" s="11"/>
      <c r="O61" s="11"/>
      <c r="P61" s="11"/>
      <c r="Q61" s="11"/>
      <c r="R61" s="11"/>
      <c r="S61" s="11"/>
      <c r="T61" s="11"/>
      <c r="U61" s="11"/>
      <c r="V61" s="11"/>
      <c r="W61" s="11"/>
      <c r="X61" s="11"/>
      <c r="Y61" s="11"/>
      <c r="Z61" s="11"/>
      <c r="AA61" s="11"/>
      <c r="AB61" s="11"/>
      <c r="AC61" s="11"/>
      <c r="AD61" s="11"/>
    </row>
    <row r="62" spans="1:30" ht="12" customHeight="1" x14ac:dyDescent="0.2">
      <c r="A62" s="11"/>
      <c r="B62" s="11"/>
      <c r="C62" s="11"/>
      <c r="D62" s="11"/>
      <c r="E62" s="12"/>
      <c r="F62" s="12"/>
      <c r="G62" s="12"/>
      <c r="H62" s="13"/>
      <c r="I62" s="11"/>
      <c r="J62" s="11"/>
      <c r="K62" s="11"/>
      <c r="L62" s="11"/>
      <c r="M62" s="11"/>
      <c r="N62" s="11"/>
      <c r="O62" s="11"/>
      <c r="P62" s="11"/>
      <c r="Q62" s="11"/>
      <c r="R62" s="11"/>
      <c r="S62" s="11"/>
      <c r="T62" s="11"/>
      <c r="U62" s="11"/>
      <c r="V62" s="11"/>
      <c r="W62" s="11"/>
      <c r="X62" s="11"/>
      <c r="Y62" s="11"/>
      <c r="Z62" s="11"/>
      <c r="AA62" s="11"/>
      <c r="AB62" s="11"/>
      <c r="AC62" s="11"/>
      <c r="AD62" s="11"/>
    </row>
    <row r="63" spans="1:30" ht="12" customHeight="1" x14ac:dyDescent="0.2">
      <c r="A63" s="11"/>
      <c r="B63" s="11"/>
      <c r="C63" s="11"/>
      <c r="D63" s="11"/>
      <c r="E63" s="12"/>
      <c r="F63" s="12"/>
      <c r="G63" s="12"/>
      <c r="H63" s="13"/>
      <c r="I63" s="11"/>
      <c r="J63" s="11"/>
      <c r="K63" s="11"/>
      <c r="L63" s="11"/>
      <c r="M63" s="11"/>
      <c r="N63" s="11"/>
      <c r="O63" s="11"/>
      <c r="P63" s="11"/>
      <c r="Q63" s="11"/>
      <c r="R63" s="11"/>
      <c r="S63" s="11"/>
      <c r="T63" s="11"/>
      <c r="U63" s="11"/>
      <c r="V63" s="11"/>
      <c r="W63" s="11"/>
      <c r="X63" s="11"/>
      <c r="Y63" s="11"/>
      <c r="Z63" s="11"/>
      <c r="AA63" s="11"/>
      <c r="AB63" s="11"/>
      <c r="AC63" s="11"/>
      <c r="AD63" s="11"/>
    </row>
    <row r="64" spans="1:30" ht="12" customHeight="1" x14ac:dyDescent="0.2">
      <c r="A64" s="11"/>
      <c r="B64" s="11"/>
      <c r="C64" s="11"/>
      <c r="D64" s="11"/>
      <c r="E64" s="12"/>
      <c r="F64" s="12"/>
      <c r="G64" s="12"/>
      <c r="H64" s="13"/>
      <c r="I64" s="11"/>
      <c r="J64" s="11"/>
      <c r="K64" s="11"/>
      <c r="L64" s="11"/>
      <c r="M64" s="11"/>
      <c r="N64" s="11"/>
      <c r="O64" s="11"/>
      <c r="P64" s="11"/>
      <c r="Q64" s="11"/>
      <c r="R64" s="11"/>
      <c r="S64" s="11"/>
      <c r="T64" s="11"/>
      <c r="U64" s="11"/>
      <c r="V64" s="11"/>
      <c r="W64" s="11"/>
      <c r="X64" s="11"/>
      <c r="Y64" s="11"/>
      <c r="Z64" s="11"/>
      <c r="AA64" s="11"/>
      <c r="AB64" s="11"/>
      <c r="AC64" s="11"/>
      <c r="AD64" s="11"/>
    </row>
    <row r="65" spans="1:30" ht="12" customHeight="1" x14ac:dyDescent="0.2">
      <c r="A65" s="11"/>
      <c r="B65" s="11"/>
      <c r="C65" s="11"/>
      <c r="D65" s="11"/>
      <c r="E65" s="12"/>
      <c r="F65" s="12"/>
      <c r="G65" s="12"/>
      <c r="H65" s="13"/>
      <c r="I65" s="11"/>
      <c r="J65" s="11"/>
      <c r="K65" s="11"/>
      <c r="L65" s="11"/>
      <c r="M65" s="11"/>
      <c r="N65" s="11"/>
      <c r="O65" s="11"/>
      <c r="P65" s="11"/>
      <c r="Q65" s="11"/>
      <c r="R65" s="11"/>
      <c r="S65" s="11"/>
      <c r="T65" s="11"/>
      <c r="U65" s="11"/>
      <c r="V65" s="11"/>
      <c r="W65" s="11"/>
      <c r="X65" s="11"/>
      <c r="Y65" s="11"/>
      <c r="Z65" s="11"/>
      <c r="AA65" s="11"/>
      <c r="AB65" s="11"/>
      <c r="AC65" s="11"/>
      <c r="AD65" s="11"/>
    </row>
    <row r="66" spans="1:30" ht="12" customHeight="1" x14ac:dyDescent="0.2">
      <c r="A66" s="11"/>
      <c r="B66" s="11"/>
      <c r="C66" s="11"/>
      <c r="D66" s="11"/>
      <c r="E66" s="12"/>
      <c r="F66" s="12"/>
      <c r="G66" s="12"/>
      <c r="H66" s="13"/>
      <c r="I66" s="11"/>
      <c r="J66" s="11"/>
      <c r="K66" s="11"/>
      <c r="L66" s="11"/>
      <c r="M66" s="11"/>
      <c r="N66" s="11"/>
      <c r="O66" s="11"/>
      <c r="P66" s="11"/>
      <c r="Q66" s="11"/>
      <c r="R66" s="11"/>
      <c r="S66" s="11"/>
      <c r="T66" s="11"/>
      <c r="U66" s="11"/>
      <c r="V66" s="11"/>
      <c r="W66" s="11"/>
      <c r="X66" s="11"/>
      <c r="Y66" s="11"/>
      <c r="Z66" s="11"/>
      <c r="AA66" s="11"/>
      <c r="AB66" s="11"/>
      <c r="AC66" s="11"/>
      <c r="AD66" s="11"/>
    </row>
    <row r="67" spans="1:30" ht="12" customHeight="1" x14ac:dyDescent="0.2">
      <c r="A67" s="11"/>
      <c r="B67" s="11"/>
      <c r="C67" s="11"/>
      <c r="D67" s="11"/>
      <c r="E67" s="12"/>
      <c r="F67" s="12"/>
      <c r="G67" s="12"/>
      <c r="H67" s="13"/>
      <c r="I67" s="11"/>
      <c r="J67" s="11"/>
      <c r="K67" s="11"/>
      <c r="L67" s="11"/>
      <c r="M67" s="11"/>
      <c r="N67" s="11"/>
      <c r="O67" s="11"/>
      <c r="P67" s="11"/>
      <c r="Q67" s="11"/>
      <c r="R67" s="11"/>
      <c r="S67" s="11"/>
      <c r="T67" s="11"/>
      <c r="U67" s="11"/>
      <c r="V67" s="11"/>
      <c r="W67" s="11"/>
      <c r="X67" s="11"/>
      <c r="Y67" s="11"/>
      <c r="Z67" s="11"/>
      <c r="AA67" s="11"/>
      <c r="AB67" s="11"/>
      <c r="AC67" s="11"/>
      <c r="AD67" s="11"/>
    </row>
    <row r="68" spans="1:30" ht="12" customHeight="1" x14ac:dyDescent="0.2">
      <c r="A68" s="11"/>
      <c r="B68" s="11"/>
      <c r="C68" s="11"/>
      <c r="D68" s="11"/>
      <c r="E68" s="12"/>
      <c r="F68" s="12"/>
      <c r="G68" s="12"/>
      <c r="H68" s="13"/>
      <c r="I68" s="11"/>
      <c r="J68" s="11"/>
      <c r="K68" s="11"/>
      <c r="L68" s="11"/>
      <c r="M68" s="11"/>
      <c r="N68" s="11"/>
      <c r="O68" s="11"/>
      <c r="P68" s="11"/>
      <c r="Q68" s="11"/>
      <c r="R68" s="11"/>
      <c r="S68" s="11"/>
      <c r="T68" s="11"/>
      <c r="U68" s="11"/>
      <c r="V68" s="11"/>
      <c r="W68" s="11"/>
      <c r="X68" s="11"/>
      <c r="Y68" s="11"/>
      <c r="Z68" s="11"/>
      <c r="AA68" s="11"/>
      <c r="AB68" s="11"/>
      <c r="AC68" s="11"/>
      <c r="AD68" s="11"/>
    </row>
    <row r="69" spans="1:30" ht="12" customHeight="1" x14ac:dyDescent="0.2">
      <c r="A69" s="11"/>
      <c r="B69" s="11"/>
      <c r="C69" s="11"/>
      <c r="D69" s="11"/>
      <c r="E69" s="12"/>
      <c r="F69" s="12"/>
      <c r="G69" s="12"/>
      <c r="H69" s="13"/>
      <c r="I69" s="11"/>
      <c r="J69" s="11"/>
      <c r="K69" s="11"/>
      <c r="L69" s="11"/>
      <c r="M69" s="11"/>
      <c r="N69" s="11"/>
      <c r="O69" s="11"/>
      <c r="P69" s="11"/>
      <c r="Q69" s="11"/>
      <c r="R69" s="11"/>
      <c r="S69" s="11"/>
      <c r="T69" s="11"/>
      <c r="U69" s="11"/>
      <c r="V69" s="11"/>
      <c r="W69" s="11"/>
      <c r="X69" s="11"/>
      <c r="Y69" s="11"/>
      <c r="Z69" s="11"/>
      <c r="AA69" s="11"/>
      <c r="AB69" s="11"/>
      <c r="AC69" s="11"/>
      <c r="AD69" s="11"/>
    </row>
    <row r="70" spans="1:30" ht="12" customHeight="1" x14ac:dyDescent="0.2">
      <c r="A70" s="11"/>
      <c r="B70" s="11"/>
      <c r="C70" s="11"/>
      <c r="D70" s="11"/>
      <c r="E70" s="12"/>
      <c r="F70" s="12"/>
      <c r="G70" s="12"/>
      <c r="H70" s="13"/>
      <c r="I70" s="11"/>
      <c r="J70" s="11"/>
      <c r="K70" s="11"/>
      <c r="L70" s="11"/>
      <c r="M70" s="11"/>
      <c r="N70" s="11"/>
      <c r="O70" s="11"/>
      <c r="P70" s="11"/>
      <c r="Q70" s="11"/>
      <c r="R70" s="11"/>
      <c r="S70" s="11"/>
      <c r="T70" s="11"/>
      <c r="U70" s="11"/>
      <c r="V70" s="11"/>
      <c r="W70" s="11"/>
      <c r="X70" s="11"/>
      <c r="Y70" s="11"/>
      <c r="Z70" s="11"/>
      <c r="AA70" s="11"/>
      <c r="AB70" s="11"/>
      <c r="AC70" s="11"/>
      <c r="AD70" s="11"/>
    </row>
    <row r="71" spans="1:30" ht="12" customHeight="1" x14ac:dyDescent="0.2">
      <c r="A71" s="11"/>
      <c r="B71" s="11"/>
      <c r="C71" s="11"/>
      <c r="D71" s="11"/>
      <c r="E71" s="12"/>
      <c r="F71" s="12"/>
      <c r="G71" s="12"/>
      <c r="H71" s="13"/>
      <c r="I71" s="11"/>
      <c r="J71" s="11"/>
      <c r="K71" s="11"/>
      <c r="L71" s="11"/>
      <c r="M71" s="11"/>
      <c r="N71" s="11"/>
      <c r="O71" s="11"/>
      <c r="P71" s="11"/>
      <c r="Q71" s="11"/>
      <c r="R71" s="11"/>
      <c r="S71" s="11"/>
      <c r="T71" s="11"/>
      <c r="U71" s="11"/>
      <c r="V71" s="11"/>
      <c r="W71" s="11"/>
      <c r="X71" s="11"/>
      <c r="Y71" s="11"/>
      <c r="Z71" s="11"/>
      <c r="AA71" s="11"/>
      <c r="AB71" s="11"/>
      <c r="AC71" s="11"/>
      <c r="AD71" s="11"/>
    </row>
    <row r="72" spans="1:30" ht="12" customHeight="1" x14ac:dyDescent="0.2">
      <c r="A72" s="11"/>
      <c r="B72" s="11"/>
      <c r="C72" s="11"/>
      <c r="D72" s="11"/>
      <c r="E72" s="12"/>
      <c r="F72" s="12"/>
      <c r="G72" s="12"/>
      <c r="H72" s="13"/>
      <c r="I72" s="11"/>
      <c r="J72" s="11"/>
      <c r="K72" s="11"/>
      <c r="L72" s="11"/>
      <c r="M72" s="11"/>
      <c r="N72" s="11"/>
      <c r="O72" s="11"/>
      <c r="P72" s="11"/>
      <c r="Q72" s="11"/>
      <c r="R72" s="11"/>
      <c r="S72" s="11"/>
      <c r="T72" s="11"/>
      <c r="U72" s="11"/>
      <c r="V72" s="11"/>
      <c r="W72" s="11"/>
      <c r="X72" s="11"/>
      <c r="Y72" s="11"/>
      <c r="Z72" s="11"/>
      <c r="AA72" s="11"/>
      <c r="AB72" s="11"/>
      <c r="AC72" s="11"/>
      <c r="AD72" s="11"/>
    </row>
    <row r="73" spans="1:30" ht="12" customHeight="1" x14ac:dyDescent="0.2">
      <c r="A73" s="11"/>
      <c r="B73" s="11"/>
      <c r="C73" s="11"/>
      <c r="D73" s="11"/>
      <c r="E73" s="12"/>
      <c r="F73" s="12"/>
      <c r="G73" s="12"/>
      <c r="H73" s="13"/>
      <c r="I73" s="11"/>
      <c r="J73" s="11"/>
      <c r="K73" s="11"/>
      <c r="L73" s="11"/>
      <c r="M73" s="11"/>
      <c r="N73" s="11"/>
      <c r="O73" s="11"/>
      <c r="P73" s="11"/>
      <c r="Q73" s="11"/>
      <c r="R73" s="11"/>
      <c r="S73" s="11"/>
      <c r="T73" s="11"/>
      <c r="U73" s="11"/>
      <c r="V73" s="11"/>
      <c r="W73" s="11"/>
      <c r="X73" s="11"/>
      <c r="Y73" s="11"/>
      <c r="Z73" s="11"/>
      <c r="AA73" s="11"/>
      <c r="AB73" s="11"/>
      <c r="AC73" s="11"/>
      <c r="AD73" s="11"/>
    </row>
    <row r="74" spans="1:30" ht="12" customHeight="1" x14ac:dyDescent="0.2">
      <c r="A74" s="11"/>
      <c r="B74" s="11"/>
      <c r="C74" s="11"/>
      <c r="D74" s="11"/>
      <c r="E74" s="12"/>
      <c r="F74" s="12"/>
      <c r="G74" s="12"/>
      <c r="H74" s="13"/>
      <c r="I74" s="11"/>
      <c r="J74" s="11"/>
      <c r="K74" s="11"/>
      <c r="L74" s="11"/>
      <c r="M74" s="11"/>
      <c r="N74" s="11"/>
      <c r="O74" s="11"/>
      <c r="P74" s="11"/>
      <c r="Q74" s="11"/>
      <c r="R74" s="11"/>
      <c r="S74" s="11"/>
      <c r="T74" s="11"/>
      <c r="U74" s="11"/>
      <c r="V74" s="11"/>
      <c r="W74" s="11"/>
      <c r="X74" s="11"/>
      <c r="Y74" s="11"/>
      <c r="Z74" s="11"/>
      <c r="AA74" s="11"/>
      <c r="AB74" s="11"/>
      <c r="AC74" s="11"/>
      <c r="AD74" s="11"/>
    </row>
    <row r="75" spans="1:30" ht="12" customHeight="1" x14ac:dyDescent="0.2">
      <c r="A75" s="11"/>
      <c r="B75" s="11"/>
      <c r="C75" s="11"/>
      <c r="D75" s="11"/>
      <c r="E75" s="12"/>
      <c r="F75" s="12"/>
      <c r="G75" s="12"/>
      <c r="H75" s="13"/>
      <c r="I75" s="11"/>
      <c r="J75" s="11"/>
      <c r="K75" s="11"/>
      <c r="L75" s="11"/>
      <c r="M75" s="11"/>
      <c r="N75" s="11"/>
      <c r="O75" s="11"/>
      <c r="P75" s="11"/>
      <c r="Q75" s="11"/>
      <c r="R75" s="11"/>
      <c r="S75" s="11"/>
      <c r="T75" s="11"/>
      <c r="U75" s="11"/>
      <c r="V75" s="11"/>
      <c r="W75" s="11"/>
      <c r="X75" s="11"/>
      <c r="Y75" s="11"/>
      <c r="Z75" s="11"/>
      <c r="AA75" s="11"/>
      <c r="AB75" s="11"/>
      <c r="AC75" s="11"/>
      <c r="AD75" s="11"/>
    </row>
    <row r="76" spans="1:30" ht="12" customHeight="1" x14ac:dyDescent="0.2">
      <c r="A76" s="11"/>
      <c r="B76" s="11"/>
      <c r="C76" s="11"/>
      <c r="D76" s="11"/>
      <c r="E76" s="12"/>
      <c r="F76" s="12"/>
      <c r="G76" s="12"/>
      <c r="H76" s="13"/>
      <c r="I76" s="11"/>
      <c r="J76" s="11"/>
      <c r="K76" s="11"/>
      <c r="L76" s="11"/>
      <c r="M76" s="11"/>
      <c r="N76" s="11"/>
      <c r="O76" s="11"/>
      <c r="P76" s="11"/>
      <c r="Q76" s="11"/>
      <c r="R76" s="11"/>
      <c r="S76" s="11"/>
      <c r="T76" s="11"/>
      <c r="U76" s="11"/>
      <c r="V76" s="11"/>
      <c r="W76" s="11"/>
      <c r="X76" s="11"/>
      <c r="Y76" s="11"/>
      <c r="Z76" s="11"/>
      <c r="AA76" s="11"/>
      <c r="AB76" s="11"/>
      <c r="AC76" s="11"/>
      <c r="AD76" s="11"/>
    </row>
    <row r="77" spans="1:30" ht="12" customHeight="1" x14ac:dyDescent="0.2">
      <c r="A77" s="11"/>
      <c r="B77" s="11"/>
      <c r="C77" s="11"/>
      <c r="D77" s="11"/>
      <c r="E77" s="12"/>
      <c r="F77" s="12"/>
      <c r="G77" s="12"/>
      <c r="H77" s="13"/>
      <c r="I77" s="11"/>
      <c r="J77" s="11"/>
      <c r="K77" s="11"/>
      <c r="L77" s="11"/>
      <c r="M77" s="11"/>
      <c r="N77" s="11"/>
      <c r="O77" s="11"/>
      <c r="P77" s="11"/>
      <c r="Q77" s="11"/>
      <c r="R77" s="11"/>
      <c r="S77" s="11"/>
      <c r="T77" s="11"/>
      <c r="U77" s="11"/>
      <c r="V77" s="11"/>
      <c r="W77" s="11"/>
      <c r="X77" s="11"/>
      <c r="Y77" s="11"/>
      <c r="Z77" s="11"/>
      <c r="AA77" s="11"/>
      <c r="AB77" s="11"/>
      <c r="AC77" s="11"/>
      <c r="AD77" s="11"/>
    </row>
    <row r="78" spans="1:30" ht="12" customHeight="1" x14ac:dyDescent="0.2">
      <c r="A78" s="11"/>
      <c r="B78" s="11"/>
      <c r="C78" s="11"/>
      <c r="D78" s="11"/>
      <c r="E78" s="12"/>
      <c r="F78" s="12"/>
      <c r="G78" s="12"/>
      <c r="H78" s="13"/>
      <c r="I78" s="11"/>
      <c r="J78" s="11"/>
      <c r="K78" s="11"/>
      <c r="L78" s="11"/>
      <c r="M78" s="11"/>
      <c r="N78" s="11"/>
      <c r="O78" s="11"/>
      <c r="P78" s="11"/>
      <c r="Q78" s="11"/>
      <c r="R78" s="11"/>
      <c r="S78" s="11"/>
      <c r="T78" s="11"/>
      <c r="U78" s="11"/>
      <c r="V78" s="11"/>
      <c r="W78" s="11"/>
      <c r="X78" s="11"/>
      <c r="Y78" s="11"/>
      <c r="Z78" s="11"/>
      <c r="AA78" s="11"/>
      <c r="AB78" s="11"/>
      <c r="AC78" s="11"/>
      <c r="AD78" s="11"/>
    </row>
    <row r="79" spans="1:30" ht="12" customHeight="1" x14ac:dyDescent="0.2">
      <c r="A79" s="11"/>
      <c r="B79" s="11"/>
      <c r="C79" s="11"/>
      <c r="D79" s="11"/>
      <c r="E79" s="12"/>
      <c r="F79" s="12"/>
      <c r="G79" s="12"/>
      <c r="H79" s="13"/>
      <c r="I79" s="11"/>
      <c r="J79" s="11"/>
      <c r="K79" s="11"/>
      <c r="L79" s="11"/>
      <c r="M79" s="11"/>
      <c r="N79" s="11"/>
      <c r="O79" s="11"/>
      <c r="P79" s="11"/>
      <c r="Q79" s="11"/>
      <c r="R79" s="11"/>
      <c r="S79" s="11"/>
      <c r="T79" s="11"/>
      <c r="U79" s="11"/>
      <c r="V79" s="11"/>
      <c r="W79" s="11"/>
      <c r="X79" s="11"/>
      <c r="Y79" s="11"/>
      <c r="Z79" s="11"/>
      <c r="AA79" s="11"/>
      <c r="AB79" s="11"/>
      <c r="AC79" s="11"/>
      <c r="AD79" s="11"/>
    </row>
    <row r="80" spans="1:30" ht="12" customHeight="1" x14ac:dyDescent="0.2">
      <c r="A80" s="11"/>
      <c r="B80" s="11"/>
      <c r="C80" s="11"/>
      <c r="D80" s="11"/>
      <c r="E80" s="12"/>
      <c r="F80" s="12"/>
      <c r="G80" s="12"/>
      <c r="H80" s="13"/>
      <c r="I80" s="11"/>
      <c r="J80" s="11"/>
      <c r="K80" s="11"/>
      <c r="L80" s="11"/>
      <c r="M80" s="11"/>
      <c r="N80" s="11"/>
      <c r="O80" s="11"/>
      <c r="P80" s="11"/>
      <c r="Q80" s="11"/>
      <c r="R80" s="11"/>
      <c r="S80" s="11"/>
      <c r="T80" s="11"/>
      <c r="U80" s="11"/>
      <c r="V80" s="11"/>
      <c r="W80" s="11"/>
      <c r="X80" s="11"/>
      <c r="Y80" s="11"/>
      <c r="Z80" s="11"/>
      <c r="AA80" s="11"/>
      <c r="AB80" s="11"/>
      <c r="AC80" s="11"/>
      <c r="AD80" s="11"/>
    </row>
    <row r="81" spans="1:30" ht="12" customHeight="1" x14ac:dyDescent="0.2">
      <c r="A81" s="11"/>
      <c r="B81" s="11"/>
      <c r="C81" s="11"/>
      <c r="D81" s="11"/>
      <c r="E81" s="12"/>
      <c r="F81" s="12"/>
      <c r="G81" s="12"/>
      <c r="H81" s="13"/>
      <c r="I81" s="11"/>
      <c r="J81" s="11"/>
      <c r="K81" s="11"/>
      <c r="L81" s="11"/>
      <c r="M81" s="11"/>
      <c r="N81" s="11"/>
      <c r="O81" s="11"/>
      <c r="P81" s="11"/>
      <c r="Q81" s="11"/>
      <c r="R81" s="11"/>
      <c r="S81" s="11"/>
      <c r="T81" s="11"/>
      <c r="U81" s="11"/>
      <c r="V81" s="11"/>
      <c r="W81" s="11"/>
      <c r="X81" s="11"/>
      <c r="Y81" s="11"/>
      <c r="Z81" s="11"/>
      <c r="AA81" s="11"/>
      <c r="AB81" s="11"/>
      <c r="AC81" s="11"/>
      <c r="AD81" s="11"/>
    </row>
    <row r="82" spans="1:30" ht="12" customHeight="1" x14ac:dyDescent="0.2">
      <c r="A82" s="11"/>
      <c r="B82" s="11"/>
      <c r="C82" s="11"/>
      <c r="D82" s="11"/>
      <c r="E82" s="12"/>
      <c r="F82" s="12"/>
      <c r="G82" s="12"/>
      <c r="H82" s="13"/>
      <c r="I82" s="11"/>
      <c r="J82" s="11"/>
      <c r="K82" s="11"/>
      <c r="L82" s="11"/>
      <c r="M82" s="11"/>
      <c r="N82" s="11"/>
      <c r="O82" s="11"/>
      <c r="P82" s="11"/>
      <c r="Q82" s="11"/>
      <c r="R82" s="11"/>
      <c r="S82" s="11"/>
      <c r="T82" s="11"/>
      <c r="U82" s="11"/>
      <c r="V82" s="11"/>
      <c r="W82" s="11"/>
      <c r="X82" s="11"/>
      <c r="Y82" s="11"/>
      <c r="Z82" s="11"/>
      <c r="AA82" s="11"/>
      <c r="AB82" s="11"/>
      <c r="AC82" s="11"/>
      <c r="AD82" s="11"/>
    </row>
    <row r="83" spans="1:30" ht="12" customHeight="1" x14ac:dyDescent="0.2">
      <c r="A83" s="11"/>
      <c r="B83" s="11"/>
      <c r="C83" s="11"/>
      <c r="D83" s="11"/>
      <c r="E83" s="12"/>
      <c r="F83" s="12"/>
      <c r="G83" s="12"/>
      <c r="H83" s="13"/>
      <c r="I83" s="11"/>
      <c r="J83" s="11"/>
      <c r="K83" s="11"/>
      <c r="L83" s="11"/>
      <c r="M83" s="11"/>
      <c r="N83" s="11"/>
      <c r="O83" s="11"/>
      <c r="P83" s="11"/>
      <c r="Q83" s="11"/>
      <c r="R83" s="11"/>
      <c r="S83" s="11"/>
      <c r="T83" s="11"/>
      <c r="U83" s="11"/>
      <c r="V83" s="11"/>
      <c r="W83" s="11"/>
      <c r="X83" s="11"/>
      <c r="Y83" s="11"/>
      <c r="Z83" s="11"/>
      <c r="AA83" s="11"/>
      <c r="AB83" s="11"/>
      <c r="AC83" s="11"/>
      <c r="AD83" s="11"/>
    </row>
    <row r="84" spans="1:30" ht="12" customHeight="1" x14ac:dyDescent="0.2">
      <c r="A84" s="11"/>
      <c r="B84" s="11"/>
      <c r="C84" s="11"/>
      <c r="D84" s="11"/>
      <c r="E84" s="12"/>
      <c r="F84" s="12"/>
      <c r="G84" s="12"/>
      <c r="H84" s="13"/>
      <c r="I84" s="11"/>
      <c r="J84" s="11"/>
      <c r="K84" s="11"/>
      <c r="L84" s="11"/>
      <c r="M84" s="11"/>
      <c r="N84" s="11"/>
      <c r="O84" s="11"/>
      <c r="P84" s="11"/>
      <c r="Q84" s="11"/>
      <c r="R84" s="11"/>
      <c r="S84" s="11"/>
      <c r="T84" s="11"/>
      <c r="U84" s="11"/>
      <c r="V84" s="11"/>
      <c r="W84" s="11"/>
      <c r="X84" s="11"/>
      <c r="Y84" s="11"/>
      <c r="Z84" s="11"/>
      <c r="AA84" s="11"/>
      <c r="AB84" s="11"/>
      <c r="AC84" s="11"/>
      <c r="AD84" s="11"/>
    </row>
    <row r="85" spans="1:30" ht="12" customHeight="1" x14ac:dyDescent="0.2">
      <c r="A85" s="11"/>
      <c r="B85" s="11"/>
      <c r="C85" s="11"/>
      <c r="D85" s="11"/>
      <c r="E85" s="12"/>
      <c r="F85" s="12"/>
      <c r="G85" s="12"/>
      <c r="H85" s="13"/>
      <c r="I85" s="11"/>
      <c r="J85" s="11"/>
      <c r="K85" s="11"/>
      <c r="L85" s="11"/>
      <c r="M85" s="11"/>
      <c r="N85" s="11"/>
      <c r="O85" s="11"/>
      <c r="P85" s="11"/>
      <c r="Q85" s="11"/>
      <c r="R85" s="11"/>
      <c r="S85" s="11"/>
      <c r="T85" s="11"/>
      <c r="U85" s="11"/>
      <c r="V85" s="11"/>
      <c r="W85" s="11"/>
      <c r="X85" s="11"/>
      <c r="Y85" s="11"/>
      <c r="Z85" s="11"/>
      <c r="AA85" s="11"/>
      <c r="AB85" s="11"/>
      <c r="AC85" s="11"/>
      <c r="AD85" s="11"/>
    </row>
    <row r="86" spans="1:30" ht="12" customHeight="1" x14ac:dyDescent="0.2">
      <c r="A86" s="11"/>
      <c r="B86" s="11"/>
      <c r="C86" s="11"/>
      <c r="D86" s="11"/>
      <c r="E86" s="12"/>
      <c r="F86" s="12"/>
      <c r="G86" s="12"/>
      <c r="H86" s="13"/>
      <c r="I86" s="11"/>
      <c r="J86" s="11"/>
      <c r="K86" s="11"/>
      <c r="L86" s="11"/>
      <c r="M86" s="11"/>
      <c r="N86" s="11"/>
      <c r="O86" s="11"/>
      <c r="P86" s="11"/>
      <c r="Q86" s="11"/>
      <c r="R86" s="11"/>
      <c r="S86" s="11"/>
      <c r="T86" s="11"/>
      <c r="U86" s="11"/>
      <c r="V86" s="11"/>
      <c r="W86" s="11"/>
      <c r="X86" s="11"/>
      <c r="Y86" s="11"/>
      <c r="Z86" s="11"/>
      <c r="AA86" s="11"/>
      <c r="AB86" s="11"/>
      <c r="AC86" s="11"/>
      <c r="AD86" s="11"/>
    </row>
    <row r="87" spans="1:30" ht="12" customHeight="1" x14ac:dyDescent="0.2">
      <c r="A87" s="11"/>
      <c r="B87" s="11"/>
      <c r="C87" s="11"/>
      <c r="D87" s="11"/>
      <c r="E87" s="12"/>
      <c r="F87" s="12"/>
      <c r="G87" s="12"/>
      <c r="H87" s="13"/>
      <c r="I87" s="11"/>
      <c r="J87" s="11"/>
      <c r="K87" s="11"/>
      <c r="L87" s="11"/>
      <c r="M87" s="11"/>
      <c r="N87" s="11"/>
      <c r="O87" s="11"/>
      <c r="P87" s="11"/>
      <c r="Q87" s="11"/>
      <c r="R87" s="11"/>
      <c r="S87" s="11"/>
      <c r="T87" s="11"/>
      <c r="U87" s="11"/>
      <c r="V87" s="11"/>
      <c r="W87" s="11"/>
      <c r="X87" s="11"/>
      <c r="Y87" s="11"/>
      <c r="Z87" s="11"/>
      <c r="AA87" s="11"/>
      <c r="AB87" s="11"/>
      <c r="AC87" s="11"/>
      <c r="AD87" s="11"/>
    </row>
    <row r="88" spans="1:30" ht="12" customHeight="1" x14ac:dyDescent="0.2">
      <c r="A88" s="11"/>
      <c r="B88" s="11"/>
      <c r="C88" s="11"/>
      <c r="D88" s="11"/>
      <c r="E88" s="12"/>
      <c r="F88" s="12"/>
      <c r="G88" s="12"/>
      <c r="H88" s="13"/>
      <c r="I88" s="11"/>
      <c r="J88" s="11"/>
      <c r="K88" s="11"/>
      <c r="L88" s="11"/>
      <c r="M88" s="11"/>
      <c r="N88" s="11"/>
      <c r="O88" s="11"/>
      <c r="P88" s="11"/>
      <c r="Q88" s="11"/>
      <c r="R88" s="11"/>
      <c r="S88" s="11"/>
      <c r="T88" s="11"/>
      <c r="U88" s="11"/>
      <c r="V88" s="11"/>
      <c r="W88" s="11"/>
      <c r="X88" s="11"/>
      <c r="Y88" s="11"/>
      <c r="Z88" s="11"/>
      <c r="AA88" s="11"/>
      <c r="AB88" s="11"/>
      <c r="AC88" s="11"/>
      <c r="AD88" s="11"/>
    </row>
    <row r="89" spans="1:30" ht="12" customHeight="1" x14ac:dyDescent="0.2">
      <c r="A89" s="11"/>
      <c r="B89" s="11"/>
      <c r="C89" s="11"/>
      <c r="D89" s="11"/>
      <c r="E89" s="12"/>
      <c r="F89" s="12"/>
      <c r="G89" s="12"/>
      <c r="H89" s="13"/>
      <c r="I89" s="11"/>
      <c r="J89" s="11"/>
      <c r="K89" s="11"/>
      <c r="L89" s="11"/>
      <c r="M89" s="11"/>
      <c r="N89" s="11"/>
      <c r="O89" s="11"/>
      <c r="P89" s="11"/>
      <c r="Q89" s="11"/>
      <c r="R89" s="11"/>
      <c r="S89" s="11"/>
      <c r="T89" s="11"/>
      <c r="U89" s="11"/>
      <c r="V89" s="11"/>
      <c r="W89" s="11"/>
      <c r="X89" s="11"/>
      <c r="Y89" s="11"/>
      <c r="Z89" s="11"/>
      <c r="AA89" s="11"/>
      <c r="AB89" s="11"/>
      <c r="AC89" s="11"/>
      <c r="AD89" s="11"/>
    </row>
    <row r="90" spans="1:30" ht="12" customHeight="1" x14ac:dyDescent="0.2">
      <c r="A90" s="11"/>
      <c r="B90" s="11"/>
      <c r="C90" s="11"/>
      <c r="D90" s="11"/>
      <c r="E90" s="12"/>
      <c r="F90" s="12"/>
      <c r="G90" s="12"/>
      <c r="H90" s="13"/>
      <c r="I90" s="11"/>
      <c r="J90" s="11"/>
      <c r="K90" s="11"/>
      <c r="L90" s="11"/>
      <c r="M90" s="11"/>
      <c r="N90" s="11"/>
      <c r="O90" s="11"/>
      <c r="P90" s="11"/>
      <c r="Q90" s="11"/>
      <c r="R90" s="11"/>
      <c r="S90" s="11"/>
      <c r="T90" s="11"/>
      <c r="U90" s="11"/>
      <c r="V90" s="11"/>
      <c r="W90" s="11"/>
      <c r="X90" s="11"/>
      <c r="Y90" s="11"/>
      <c r="Z90" s="11"/>
      <c r="AA90" s="11"/>
      <c r="AB90" s="11"/>
      <c r="AC90" s="11"/>
      <c r="AD90" s="11"/>
    </row>
    <row r="91" spans="1:30" ht="12" customHeight="1" x14ac:dyDescent="0.2">
      <c r="A91" s="11"/>
      <c r="B91" s="11"/>
      <c r="C91" s="11"/>
      <c r="D91" s="11"/>
      <c r="E91" s="12"/>
      <c r="F91" s="12"/>
      <c r="G91" s="12"/>
      <c r="H91" s="13"/>
      <c r="I91" s="11"/>
      <c r="J91" s="11"/>
      <c r="K91" s="11"/>
      <c r="L91" s="11"/>
      <c r="M91" s="11"/>
      <c r="N91" s="11"/>
      <c r="O91" s="11"/>
      <c r="P91" s="11"/>
      <c r="Q91" s="11"/>
      <c r="R91" s="11"/>
      <c r="S91" s="11"/>
      <c r="T91" s="11"/>
      <c r="U91" s="11"/>
      <c r="V91" s="11"/>
      <c r="W91" s="11"/>
      <c r="X91" s="11"/>
      <c r="Y91" s="11"/>
      <c r="Z91" s="11"/>
      <c r="AA91" s="11"/>
      <c r="AB91" s="11"/>
      <c r="AC91" s="11"/>
      <c r="AD91" s="11"/>
    </row>
    <row r="92" spans="1:30" ht="12" customHeight="1" x14ac:dyDescent="0.2">
      <c r="A92" s="11"/>
      <c r="B92" s="11"/>
      <c r="C92" s="11"/>
      <c r="D92" s="11"/>
      <c r="E92" s="12"/>
      <c r="F92" s="12"/>
      <c r="G92" s="12"/>
      <c r="H92" s="13"/>
      <c r="I92" s="11"/>
      <c r="J92" s="11"/>
      <c r="K92" s="11"/>
      <c r="L92" s="11"/>
      <c r="M92" s="11"/>
      <c r="N92" s="11"/>
      <c r="O92" s="11"/>
      <c r="P92" s="11"/>
      <c r="Q92" s="11"/>
      <c r="R92" s="11"/>
      <c r="S92" s="11"/>
      <c r="T92" s="11"/>
      <c r="U92" s="11"/>
      <c r="V92" s="11"/>
      <c r="W92" s="11"/>
      <c r="X92" s="11"/>
      <c r="Y92" s="11"/>
      <c r="Z92" s="11"/>
      <c r="AA92" s="11"/>
      <c r="AB92" s="11"/>
      <c r="AC92" s="11"/>
      <c r="AD92" s="11"/>
    </row>
    <row r="93" spans="1:30" ht="12" customHeight="1" x14ac:dyDescent="0.2">
      <c r="A93" s="11"/>
      <c r="B93" s="11"/>
      <c r="C93" s="11"/>
      <c r="D93" s="11"/>
      <c r="E93" s="12"/>
      <c r="F93" s="12"/>
      <c r="G93" s="12"/>
      <c r="H93" s="13"/>
      <c r="I93" s="11"/>
      <c r="J93" s="11"/>
      <c r="K93" s="11"/>
      <c r="L93" s="11"/>
      <c r="M93" s="11"/>
      <c r="N93" s="11"/>
      <c r="O93" s="11"/>
      <c r="P93" s="11"/>
      <c r="Q93" s="11"/>
      <c r="R93" s="11"/>
      <c r="S93" s="11"/>
      <c r="T93" s="11"/>
      <c r="U93" s="11"/>
      <c r="V93" s="11"/>
      <c r="W93" s="11"/>
      <c r="X93" s="11"/>
      <c r="Y93" s="11"/>
      <c r="Z93" s="11"/>
      <c r="AA93" s="11"/>
      <c r="AB93" s="11"/>
      <c r="AC93" s="11"/>
      <c r="AD93" s="11"/>
    </row>
    <row r="94" spans="1:30" ht="12" customHeight="1" x14ac:dyDescent="0.2">
      <c r="A94" s="11"/>
      <c r="B94" s="11"/>
      <c r="C94" s="11"/>
      <c r="D94" s="11"/>
      <c r="E94" s="12"/>
      <c r="F94" s="12"/>
      <c r="G94" s="12"/>
      <c r="H94" s="13"/>
      <c r="I94" s="11"/>
      <c r="J94" s="11"/>
      <c r="K94" s="11"/>
      <c r="L94" s="11"/>
      <c r="M94" s="11"/>
      <c r="N94" s="11"/>
      <c r="O94" s="11"/>
      <c r="P94" s="11"/>
      <c r="Q94" s="11"/>
      <c r="R94" s="11"/>
      <c r="S94" s="11"/>
      <c r="T94" s="11"/>
      <c r="U94" s="11"/>
      <c r="V94" s="11"/>
      <c r="W94" s="11"/>
      <c r="X94" s="11"/>
      <c r="Y94" s="11"/>
      <c r="Z94" s="11"/>
      <c r="AA94" s="11"/>
      <c r="AB94" s="11"/>
      <c r="AC94" s="11"/>
      <c r="AD94" s="11"/>
    </row>
    <row r="95" spans="1:30" ht="12" customHeight="1" x14ac:dyDescent="0.2">
      <c r="A95" s="11"/>
      <c r="B95" s="11"/>
      <c r="C95" s="11"/>
      <c r="D95" s="11"/>
      <c r="E95" s="12"/>
      <c r="F95" s="12"/>
      <c r="G95" s="12"/>
      <c r="H95" s="13"/>
      <c r="I95" s="11"/>
      <c r="J95" s="11"/>
      <c r="K95" s="11"/>
      <c r="L95" s="11"/>
      <c r="M95" s="11"/>
      <c r="N95" s="11"/>
      <c r="O95" s="11"/>
      <c r="P95" s="11"/>
      <c r="Q95" s="11"/>
      <c r="R95" s="11"/>
      <c r="S95" s="11"/>
      <c r="T95" s="11"/>
      <c r="U95" s="11"/>
      <c r="V95" s="11"/>
      <c r="W95" s="11"/>
      <c r="X95" s="11"/>
      <c r="Y95" s="11"/>
      <c r="Z95" s="11"/>
      <c r="AA95" s="11"/>
      <c r="AB95" s="11"/>
      <c r="AC95" s="11"/>
      <c r="AD95" s="11"/>
    </row>
    <row r="96" spans="1:30" ht="12" customHeight="1" x14ac:dyDescent="0.2">
      <c r="A96" s="11"/>
      <c r="B96" s="11"/>
      <c r="C96" s="11"/>
      <c r="D96" s="11"/>
      <c r="E96" s="12"/>
      <c r="F96" s="12"/>
      <c r="G96" s="12"/>
      <c r="H96" s="13"/>
      <c r="I96" s="11"/>
      <c r="J96" s="11"/>
      <c r="K96" s="11"/>
      <c r="L96" s="11"/>
      <c r="M96" s="11"/>
      <c r="N96" s="11"/>
      <c r="O96" s="11"/>
      <c r="P96" s="11"/>
      <c r="Q96" s="11"/>
      <c r="R96" s="11"/>
      <c r="S96" s="11"/>
      <c r="T96" s="11"/>
      <c r="U96" s="11"/>
      <c r="V96" s="11"/>
      <c r="W96" s="11"/>
      <c r="X96" s="11"/>
      <c r="Y96" s="11"/>
      <c r="Z96" s="11"/>
      <c r="AA96" s="11"/>
      <c r="AB96" s="11"/>
      <c r="AC96" s="11"/>
      <c r="AD96" s="11"/>
    </row>
    <row r="97" spans="1:30" ht="12" customHeight="1" x14ac:dyDescent="0.2">
      <c r="A97" s="11"/>
      <c r="B97" s="11"/>
      <c r="C97" s="11"/>
      <c r="D97" s="11"/>
      <c r="E97" s="12"/>
      <c r="F97" s="12"/>
      <c r="G97" s="12"/>
      <c r="H97" s="13"/>
      <c r="I97" s="11"/>
      <c r="J97" s="11"/>
      <c r="K97" s="11"/>
      <c r="L97" s="11"/>
      <c r="M97" s="11"/>
      <c r="N97" s="11"/>
      <c r="O97" s="11"/>
      <c r="P97" s="11"/>
      <c r="Q97" s="11"/>
      <c r="R97" s="11"/>
      <c r="S97" s="11"/>
      <c r="T97" s="11"/>
      <c r="U97" s="11"/>
      <c r="V97" s="11"/>
      <c r="W97" s="11"/>
      <c r="X97" s="11"/>
      <c r="Y97" s="11"/>
      <c r="Z97" s="11"/>
      <c r="AA97" s="11"/>
      <c r="AB97" s="11"/>
      <c r="AC97" s="11"/>
      <c r="AD97" s="11"/>
    </row>
    <row r="98" spans="1:30" ht="12" customHeight="1" x14ac:dyDescent="0.2">
      <c r="A98" s="11"/>
      <c r="B98" s="11"/>
      <c r="C98" s="11"/>
      <c r="D98" s="11"/>
      <c r="E98" s="12"/>
      <c r="F98" s="12"/>
      <c r="G98" s="12"/>
      <c r="H98" s="13"/>
      <c r="I98" s="11"/>
      <c r="J98" s="11"/>
      <c r="K98" s="11"/>
      <c r="L98" s="11"/>
      <c r="M98" s="11"/>
      <c r="N98" s="11"/>
      <c r="O98" s="11"/>
      <c r="P98" s="11"/>
      <c r="Q98" s="11"/>
      <c r="R98" s="11"/>
      <c r="S98" s="11"/>
      <c r="T98" s="11"/>
      <c r="U98" s="11"/>
      <c r="V98" s="11"/>
      <c r="W98" s="11"/>
      <c r="X98" s="11"/>
      <c r="Y98" s="11"/>
      <c r="Z98" s="11"/>
      <c r="AA98" s="11"/>
      <c r="AB98" s="11"/>
      <c r="AC98" s="11"/>
      <c r="AD98" s="11"/>
    </row>
    <row r="99" spans="1:30" ht="12" customHeight="1" x14ac:dyDescent="0.2">
      <c r="A99" s="11"/>
      <c r="B99" s="11"/>
      <c r="C99" s="11"/>
      <c r="D99" s="11"/>
      <c r="E99" s="12"/>
      <c r="F99" s="12"/>
      <c r="G99" s="12"/>
      <c r="H99" s="13"/>
      <c r="I99" s="11"/>
      <c r="J99" s="11"/>
      <c r="K99" s="11"/>
      <c r="L99" s="11"/>
      <c r="M99" s="11"/>
      <c r="N99" s="11"/>
      <c r="O99" s="11"/>
      <c r="P99" s="11"/>
      <c r="Q99" s="11"/>
      <c r="R99" s="11"/>
      <c r="S99" s="11"/>
      <c r="T99" s="11"/>
      <c r="U99" s="11"/>
      <c r="V99" s="11"/>
      <c r="W99" s="11"/>
      <c r="X99" s="11"/>
      <c r="Y99" s="11"/>
      <c r="Z99" s="11"/>
      <c r="AA99" s="11"/>
      <c r="AB99" s="11"/>
      <c r="AC99" s="11"/>
      <c r="AD99" s="11"/>
    </row>
    <row r="100" spans="1:30" ht="12" customHeight="1" x14ac:dyDescent="0.2">
      <c r="A100" s="11"/>
      <c r="B100" s="11"/>
      <c r="C100" s="11"/>
      <c r="D100" s="11"/>
      <c r="E100" s="12"/>
      <c r="F100" s="12"/>
      <c r="G100" s="12"/>
      <c r="H100" s="13"/>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ht="12" customHeight="1" x14ac:dyDescent="0.2">
      <c r="A101" s="11"/>
      <c r="B101" s="11"/>
      <c r="C101" s="11"/>
      <c r="D101" s="11"/>
      <c r="E101" s="12"/>
      <c r="F101" s="12"/>
      <c r="G101" s="12"/>
      <c r="H101" s="13"/>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2" customHeight="1" x14ac:dyDescent="0.2">
      <c r="A102" s="11"/>
      <c r="B102" s="11"/>
      <c r="C102" s="11"/>
      <c r="D102" s="11"/>
      <c r="E102" s="12"/>
      <c r="F102" s="12"/>
      <c r="G102" s="12"/>
      <c r="H102" s="13"/>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2" customHeight="1" x14ac:dyDescent="0.2">
      <c r="A103" s="11"/>
      <c r="B103" s="11"/>
      <c r="C103" s="11"/>
      <c r="D103" s="11"/>
      <c r="E103" s="12"/>
      <c r="F103" s="12"/>
      <c r="G103" s="12"/>
      <c r="H103" s="13"/>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ht="12" customHeight="1" x14ac:dyDescent="0.2">
      <c r="A104" s="11"/>
      <c r="B104" s="11"/>
      <c r="C104" s="11"/>
      <c r="D104" s="11"/>
      <c r="E104" s="12"/>
      <c r="F104" s="12"/>
      <c r="G104" s="12"/>
      <c r="H104" s="13"/>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ht="12" customHeight="1" x14ac:dyDescent="0.2">
      <c r="A105" s="11"/>
      <c r="B105" s="11"/>
      <c r="C105" s="11"/>
      <c r="D105" s="11"/>
      <c r="E105" s="12"/>
      <c r="F105" s="12"/>
      <c r="G105" s="12"/>
      <c r="H105" s="13"/>
      <c r="I105" s="11"/>
      <c r="J105" s="11"/>
      <c r="K105" s="11"/>
      <c r="L105" s="11"/>
      <c r="M105" s="11"/>
      <c r="N105" s="11"/>
      <c r="O105" s="11"/>
      <c r="P105" s="11"/>
      <c r="Q105" s="11"/>
      <c r="R105" s="11"/>
      <c r="S105" s="11"/>
      <c r="T105" s="11"/>
      <c r="U105" s="11"/>
      <c r="V105" s="11"/>
      <c r="W105" s="11"/>
      <c r="X105" s="11"/>
      <c r="Y105" s="11"/>
      <c r="Z105" s="11"/>
      <c r="AA105" s="11"/>
      <c r="AB105" s="11"/>
      <c r="AC105" s="11"/>
      <c r="AD105" s="11"/>
    </row>
    <row r="106" spans="1:30" ht="12" customHeight="1" x14ac:dyDescent="0.2">
      <c r="A106" s="11"/>
      <c r="B106" s="11"/>
      <c r="C106" s="11"/>
      <c r="D106" s="11"/>
      <c r="E106" s="12"/>
      <c r="F106" s="12"/>
      <c r="G106" s="12"/>
      <c r="H106" s="13"/>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ht="12" customHeight="1" x14ac:dyDescent="0.2">
      <c r="A107" s="11"/>
      <c r="B107" s="11"/>
      <c r="C107" s="11"/>
      <c r="D107" s="11"/>
      <c r="E107" s="12"/>
      <c r="F107" s="12"/>
      <c r="G107" s="12"/>
      <c r="H107" s="13"/>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12" customHeight="1" x14ac:dyDescent="0.2">
      <c r="A108" s="11"/>
      <c r="B108" s="11"/>
      <c r="C108" s="11"/>
      <c r="D108" s="11"/>
      <c r="E108" s="12"/>
      <c r="F108" s="12"/>
      <c r="G108" s="12"/>
      <c r="H108" s="13"/>
      <c r="I108" s="11"/>
      <c r="J108" s="11"/>
      <c r="K108" s="11"/>
      <c r="L108" s="11"/>
      <c r="M108" s="11"/>
      <c r="N108" s="11"/>
      <c r="O108" s="11"/>
      <c r="P108" s="11"/>
      <c r="Q108" s="11"/>
      <c r="R108" s="11"/>
      <c r="S108" s="11"/>
      <c r="T108" s="11"/>
      <c r="U108" s="11"/>
      <c r="V108" s="11"/>
      <c r="W108" s="11"/>
      <c r="X108" s="11"/>
      <c r="Y108" s="11"/>
      <c r="Z108" s="11"/>
      <c r="AA108" s="11"/>
      <c r="AB108" s="11"/>
      <c r="AC108" s="11"/>
      <c r="AD108" s="11"/>
    </row>
    <row r="109" spans="1:30" ht="12" customHeight="1" x14ac:dyDescent="0.2">
      <c r="A109" s="11"/>
      <c r="B109" s="11"/>
      <c r="C109" s="11"/>
      <c r="D109" s="11"/>
      <c r="E109" s="12"/>
      <c r="F109" s="12"/>
      <c r="G109" s="12"/>
      <c r="H109" s="13"/>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ht="12" customHeight="1" x14ac:dyDescent="0.2">
      <c r="A110" s="11"/>
      <c r="B110" s="11"/>
      <c r="C110" s="11"/>
      <c r="D110" s="11"/>
      <c r="E110" s="12"/>
      <c r="F110" s="12"/>
      <c r="G110" s="12"/>
      <c r="H110" s="13"/>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ht="12" customHeight="1" x14ac:dyDescent="0.2">
      <c r="A111" s="11"/>
      <c r="B111" s="11"/>
      <c r="C111" s="11"/>
      <c r="D111" s="11"/>
      <c r="E111" s="12"/>
      <c r="F111" s="12"/>
      <c r="G111" s="12"/>
      <c r="H111" s="13"/>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12" customHeight="1" x14ac:dyDescent="0.2">
      <c r="A112" s="11"/>
      <c r="B112" s="11"/>
      <c r="C112" s="11"/>
      <c r="D112" s="11"/>
      <c r="E112" s="12"/>
      <c r="F112" s="12"/>
      <c r="G112" s="12"/>
      <c r="H112" s="13"/>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ht="12" customHeight="1" x14ac:dyDescent="0.2">
      <c r="A113" s="11"/>
      <c r="B113" s="11"/>
      <c r="C113" s="11"/>
      <c r="D113" s="11"/>
      <c r="E113" s="12"/>
      <c r="F113" s="12"/>
      <c r="G113" s="12"/>
      <c r="H113" s="13"/>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ht="12" customHeight="1" x14ac:dyDescent="0.2">
      <c r="A114" s="11"/>
      <c r="B114" s="11"/>
      <c r="C114" s="11"/>
      <c r="D114" s="11"/>
      <c r="E114" s="12"/>
      <c r="F114" s="12"/>
      <c r="G114" s="12"/>
      <c r="H114" s="13"/>
      <c r="I114" s="11"/>
      <c r="J114" s="11"/>
      <c r="K114" s="11"/>
      <c r="L114" s="11"/>
      <c r="M114" s="11"/>
      <c r="N114" s="11"/>
      <c r="O114" s="11"/>
      <c r="P114" s="11"/>
      <c r="Q114" s="11"/>
      <c r="R114" s="11"/>
      <c r="S114" s="11"/>
      <c r="T114" s="11"/>
      <c r="U114" s="11"/>
      <c r="V114" s="11"/>
      <c r="W114" s="11"/>
      <c r="X114" s="11"/>
      <c r="Y114" s="11"/>
      <c r="Z114" s="11"/>
      <c r="AA114" s="11"/>
      <c r="AB114" s="11"/>
      <c r="AC114" s="11"/>
      <c r="AD114" s="11"/>
    </row>
    <row r="115" spans="1:30" ht="12" customHeight="1" x14ac:dyDescent="0.2">
      <c r="A115" s="11"/>
      <c r="B115" s="11"/>
      <c r="C115" s="11"/>
      <c r="D115" s="11"/>
      <c r="E115" s="12"/>
      <c r="F115" s="12"/>
      <c r="G115" s="12"/>
      <c r="H115" s="13"/>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ht="12" customHeight="1" x14ac:dyDescent="0.2">
      <c r="A116" s="11"/>
      <c r="B116" s="11"/>
      <c r="C116" s="11"/>
      <c r="D116" s="11"/>
      <c r="E116" s="12"/>
      <c r="F116" s="12"/>
      <c r="G116" s="12"/>
      <c r="H116" s="13"/>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0" ht="12" customHeight="1" x14ac:dyDescent="0.2">
      <c r="A117" s="11"/>
      <c r="B117" s="11"/>
      <c r="C117" s="11"/>
      <c r="D117" s="11"/>
      <c r="E117" s="12"/>
      <c r="F117" s="12"/>
      <c r="G117" s="12"/>
      <c r="H117" s="13"/>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2" customHeight="1" x14ac:dyDescent="0.2">
      <c r="A118" s="11"/>
      <c r="B118" s="11"/>
      <c r="C118" s="11"/>
      <c r="D118" s="11"/>
      <c r="E118" s="12"/>
      <c r="F118" s="12"/>
      <c r="G118" s="12"/>
      <c r="H118" s="13"/>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ht="12" customHeight="1" x14ac:dyDescent="0.2">
      <c r="A119" s="11"/>
      <c r="B119" s="11"/>
      <c r="C119" s="11"/>
      <c r="D119" s="11"/>
      <c r="E119" s="12"/>
      <c r="F119" s="12"/>
      <c r="G119" s="12"/>
      <c r="H119" s="13"/>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2" customHeight="1" x14ac:dyDescent="0.2">
      <c r="A120" s="11"/>
      <c r="B120" s="11"/>
      <c r="C120" s="11"/>
      <c r="D120" s="11"/>
      <c r="E120" s="12"/>
      <c r="F120" s="12"/>
      <c r="G120" s="12"/>
      <c r="H120" s="13"/>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2" customHeight="1" x14ac:dyDescent="0.2">
      <c r="A121" s="11"/>
      <c r="B121" s="11"/>
      <c r="C121" s="11"/>
      <c r="D121" s="11"/>
      <c r="E121" s="12"/>
      <c r="F121" s="12"/>
      <c r="G121" s="12"/>
      <c r="H121" s="13"/>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2" customHeight="1" x14ac:dyDescent="0.2">
      <c r="A122" s="11"/>
      <c r="B122" s="11"/>
      <c r="C122" s="11"/>
      <c r="D122" s="11"/>
      <c r="E122" s="12"/>
      <c r="F122" s="12"/>
      <c r="G122" s="12"/>
      <c r="H122" s="13"/>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ht="12" customHeight="1" x14ac:dyDescent="0.2">
      <c r="A123" s="11"/>
      <c r="B123" s="11"/>
      <c r="C123" s="11"/>
      <c r="D123" s="11"/>
      <c r="E123" s="12"/>
      <c r="F123" s="12"/>
      <c r="G123" s="12"/>
      <c r="H123" s="13"/>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ht="12" customHeight="1" x14ac:dyDescent="0.2">
      <c r="A124" s="11"/>
      <c r="B124" s="11"/>
      <c r="C124" s="11"/>
      <c r="D124" s="11"/>
      <c r="E124" s="12"/>
      <c r="F124" s="12"/>
      <c r="G124" s="12"/>
      <c r="H124" s="13"/>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ht="12" customHeight="1" x14ac:dyDescent="0.2">
      <c r="A125" s="11"/>
      <c r="B125" s="11"/>
      <c r="C125" s="11"/>
      <c r="D125" s="11"/>
      <c r="E125" s="12"/>
      <c r="F125" s="12"/>
      <c r="G125" s="12"/>
      <c r="H125" s="13"/>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12" customHeight="1" x14ac:dyDescent="0.2">
      <c r="A126" s="11"/>
      <c r="B126" s="11"/>
      <c r="C126" s="11"/>
      <c r="D126" s="11"/>
      <c r="E126" s="12"/>
      <c r="F126" s="12"/>
      <c r="G126" s="12"/>
      <c r="H126" s="13"/>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ht="12" customHeight="1" x14ac:dyDescent="0.2">
      <c r="A127" s="11"/>
      <c r="B127" s="11"/>
      <c r="C127" s="11"/>
      <c r="D127" s="11"/>
      <c r="E127" s="12"/>
      <c r="F127" s="12"/>
      <c r="G127" s="12"/>
      <c r="H127" s="13"/>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ht="12" customHeight="1" x14ac:dyDescent="0.2">
      <c r="A128" s="11"/>
      <c r="B128" s="11"/>
      <c r="C128" s="11"/>
      <c r="D128" s="11"/>
      <c r="E128" s="12"/>
      <c r="F128" s="12"/>
      <c r="G128" s="12"/>
      <c r="H128" s="13"/>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ht="12" customHeight="1" x14ac:dyDescent="0.2">
      <c r="A129" s="11"/>
      <c r="B129" s="11"/>
      <c r="C129" s="11"/>
      <c r="D129" s="11"/>
      <c r="E129" s="12"/>
      <c r="F129" s="12"/>
      <c r="G129" s="12"/>
      <c r="H129" s="13"/>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ht="12" customHeight="1" x14ac:dyDescent="0.2">
      <c r="A130" s="11"/>
      <c r="B130" s="11"/>
      <c r="C130" s="11"/>
      <c r="D130" s="11"/>
      <c r="E130" s="12"/>
      <c r="F130" s="12"/>
      <c r="G130" s="12"/>
      <c r="H130" s="13"/>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ht="12" customHeight="1" x14ac:dyDescent="0.2">
      <c r="A131" s="11"/>
      <c r="B131" s="11"/>
      <c r="C131" s="11"/>
      <c r="D131" s="11"/>
      <c r="E131" s="12"/>
      <c r="F131" s="12"/>
      <c r="G131" s="12"/>
      <c r="H131" s="13"/>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2" customHeight="1" x14ac:dyDescent="0.2">
      <c r="A132" s="11"/>
      <c r="B132" s="11"/>
      <c r="C132" s="11"/>
      <c r="D132" s="11"/>
      <c r="E132" s="12"/>
      <c r="F132" s="12"/>
      <c r="G132" s="12"/>
      <c r="H132" s="13"/>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ht="12" customHeight="1" x14ac:dyDescent="0.2">
      <c r="A133" s="11"/>
      <c r="B133" s="11"/>
      <c r="C133" s="11"/>
      <c r="D133" s="11"/>
      <c r="E133" s="12"/>
      <c r="F133" s="12"/>
      <c r="G133" s="12"/>
      <c r="H133" s="13"/>
      <c r="I133" s="11"/>
      <c r="J133" s="11"/>
      <c r="K133" s="11"/>
      <c r="L133" s="11"/>
      <c r="M133" s="11"/>
      <c r="N133" s="11"/>
      <c r="O133" s="11"/>
      <c r="P133" s="11"/>
      <c r="Q133" s="11"/>
      <c r="R133" s="11"/>
      <c r="S133" s="11"/>
      <c r="T133" s="11"/>
      <c r="U133" s="11"/>
      <c r="V133" s="11"/>
      <c r="W133" s="11"/>
      <c r="X133" s="11"/>
      <c r="Y133" s="11"/>
      <c r="Z133" s="11"/>
      <c r="AA133" s="11"/>
      <c r="AB133" s="11"/>
      <c r="AC133" s="11"/>
      <c r="AD133" s="11"/>
    </row>
    <row r="134" spans="1:30" ht="12" customHeight="1" x14ac:dyDescent="0.2">
      <c r="A134" s="11"/>
      <c r="B134" s="11"/>
      <c r="C134" s="11"/>
      <c r="D134" s="11"/>
      <c r="E134" s="12"/>
      <c r="F134" s="12"/>
      <c r="G134" s="12"/>
      <c r="H134" s="13"/>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ht="12" customHeight="1" x14ac:dyDescent="0.2">
      <c r="A135" s="11"/>
      <c r="B135" s="11"/>
      <c r="C135" s="11"/>
      <c r="D135" s="11"/>
      <c r="E135" s="12"/>
      <c r="F135" s="12"/>
      <c r="G135" s="12"/>
      <c r="H135" s="13"/>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ht="12" customHeight="1" x14ac:dyDescent="0.2">
      <c r="A136" s="11"/>
      <c r="B136" s="11"/>
      <c r="C136" s="11"/>
      <c r="D136" s="11"/>
      <c r="E136" s="12"/>
      <c r="F136" s="12"/>
      <c r="G136" s="12"/>
      <c r="H136" s="13"/>
      <c r="I136" s="11"/>
      <c r="J136" s="11"/>
      <c r="K136" s="11"/>
      <c r="L136" s="11"/>
      <c r="M136" s="11"/>
      <c r="N136" s="11"/>
      <c r="O136" s="11"/>
      <c r="P136" s="11"/>
      <c r="Q136" s="11"/>
      <c r="R136" s="11"/>
      <c r="S136" s="11"/>
      <c r="T136" s="11"/>
      <c r="U136" s="11"/>
      <c r="V136" s="11"/>
      <c r="W136" s="11"/>
      <c r="X136" s="11"/>
      <c r="Y136" s="11"/>
      <c r="Z136" s="11"/>
      <c r="AA136" s="11"/>
      <c r="AB136" s="11"/>
      <c r="AC136" s="11"/>
      <c r="AD136" s="11"/>
    </row>
    <row r="137" spans="1:30" ht="12" customHeight="1" x14ac:dyDescent="0.2">
      <c r="A137" s="11"/>
      <c r="B137" s="11"/>
      <c r="C137" s="11"/>
      <c r="D137" s="11"/>
      <c r="E137" s="12"/>
      <c r="F137" s="12"/>
      <c r="G137" s="12"/>
      <c r="H137" s="13"/>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ht="12" customHeight="1" x14ac:dyDescent="0.2">
      <c r="A138" s="11"/>
      <c r="B138" s="11"/>
      <c r="C138" s="11"/>
      <c r="D138" s="11"/>
      <c r="E138" s="12"/>
      <c r="F138" s="12"/>
      <c r="G138" s="12"/>
      <c r="H138" s="13"/>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ht="12" customHeight="1" x14ac:dyDescent="0.2">
      <c r="A139" s="11"/>
      <c r="B139" s="11"/>
      <c r="C139" s="11"/>
      <c r="D139" s="11"/>
      <c r="E139" s="12"/>
      <c r="F139" s="12"/>
      <c r="G139" s="12"/>
      <c r="H139" s="13"/>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ht="12" customHeight="1" x14ac:dyDescent="0.2">
      <c r="A140" s="11"/>
      <c r="B140" s="11"/>
      <c r="C140" s="11"/>
      <c r="D140" s="11"/>
      <c r="E140" s="12"/>
      <c r="F140" s="12"/>
      <c r="G140" s="12"/>
      <c r="H140" s="13"/>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ht="12" customHeight="1" x14ac:dyDescent="0.2">
      <c r="A141" s="11"/>
      <c r="B141" s="11"/>
      <c r="C141" s="11"/>
      <c r="D141" s="11"/>
      <c r="E141" s="12"/>
      <c r="F141" s="12"/>
      <c r="G141" s="12"/>
      <c r="H141" s="13"/>
      <c r="I141" s="11"/>
      <c r="J141" s="11"/>
      <c r="K141" s="11"/>
      <c r="L141" s="11"/>
      <c r="M141" s="11"/>
      <c r="N141" s="11"/>
      <c r="O141" s="11"/>
      <c r="P141" s="11"/>
      <c r="Q141" s="11"/>
      <c r="R141" s="11"/>
      <c r="S141" s="11"/>
      <c r="T141" s="11"/>
      <c r="U141" s="11"/>
      <c r="V141" s="11"/>
      <c r="W141" s="11"/>
      <c r="X141" s="11"/>
      <c r="Y141" s="11"/>
      <c r="Z141" s="11"/>
      <c r="AA141" s="11"/>
      <c r="AB141" s="11"/>
      <c r="AC141" s="11"/>
      <c r="AD141" s="11"/>
    </row>
    <row r="142" spans="1:30" ht="12" customHeight="1" x14ac:dyDescent="0.2">
      <c r="A142" s="11"/>
      <c r="B142" s="11"/>
      <c r="C142" s="11"/>
      <c r="D142" s="11"/>
      <c r="E142" s="12"/>
      <c r="F142" s="12"/>
      <c r="G142" s="12"/>
      <c r="H142" s="13"/>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ht="12" customHeight="1" x14ac:dyDescent="0.2">
      <c r="A143" s="11"/>
      <c r="B143" s="11"/>
      <c r="C143" s="11"/>
      <c r="D143" s="11"/>
      <c r="E143" s="12"/>
      <c r="F143" s="12"/>
      <c r="G143" s="12"/>
      <c r="H143" s="13"/>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ht="12" customHeight="1" x14ac:dyDescent="0.2">
      <c r="A144" s="11"/>
      <c r="B144" s="11"/>
      <c r="C144" s="11"/>
      <c r="D144" s="11"/>
      <c r="E144" s="12"/>
      <c r="F144" s="12"/>
      <c r="G144" s="12"/>
      <c r="H144" s="13"/>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ht="12" customHeight="1" x14ac:dyDescent="0.2">
      <c r="A145" s="11"/>
      <c r="B145" s="11"/>
      <c r="C145" s="11"/>
      <c r="D145" s="11"/>
      <c r="E145" s="12"/>
      <c r="F145" s="12"/>
      <c r="G145" s="12"/>
      <c r="H145" s="13"/>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2" customHeight="1" x14ac:dyDescent="0.2">
      <c r="A146" s="11"/>
      <c r="B146" s="11"/>
      <c r="C146" s="11"/>
      <c r="D146" s="11"/>
      <c r="E146" s="12"/>
      <c r="F146" s="12"/>
      <c r="G146" s="12"/>
      <c r="H146" s="13"/>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ht="12" customHeight="1" x14ac:dyDescent="0.2">
      <c r="A147" s="11"/>
      <c r="B147" s="11"/>
      <c r="C147" s="11"/>
      <c r="D147" s="11"/>
      <c r="E147" s="12"/>
      <c r="F147" s="12"/>
      <c r="G147" s="12"/>
      <c r="H147" s="13"/>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ht="12" customHeight="1" x14ac:dyDescent="0.2">
      <c r="A148" s="11"/>
      <c r="B148" s="11"/>
      <c r="C148" s="11"/>
      <c r="D148" s="11"/>
      <c r="E148" s="12"/>
      <c r="F148" s="12"/>
      <c r="G148" s="12"/>
      <c r="H148" s="13"/>
      <c r="I148" s="11"/>
      <c r="J148" s="11"/>
      <c r="K148" s="11"/>
      <c r="L148" s="11"/>
      <c r="M148" s="11"/>
      <c r="N148" s="11"/>
      <c r="O148" s="11"/>
      <c r="P148" s="11"/>
      <c r="Q148" s="11"/>
      <c r="R148" s="11"/>
      <c r="S148" s="11"/>
      <c r="T148" s="11"/>
      <c r="U148" s="11"/>
      <c r="V148" s="11"/>
      <c r="W148" s="11"/>
      <c r="X148" s="11"/>
      <c r="Y148" s="11"/>
      <c r="Z148" s="11"/>
      <c r="AA148" s="11"/>
      <c r="AB148" s="11"/>
      <c r="AC148" s="11"/>
      <c r="AD148" s="11"/>
    </row>
    <row r="149" spans="1:30" ht="12" customHeight="1" x14ac:dyDescent="0.2">
      <c r="A149" s="11"/>
      <c r="B149" s="11"/>
      <c r="C149" s="11"/>
      <c r="D149" s="11"/>
      <c r="E149" s="12"/>
      <c r="F149" s="12"/>
      <c r="G149" s="12"/>
      <c r="H149" s="13"/>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ht="12" customHeight="1" x14ac:dyDescent="0.2">
      <c r="A150" s="11"/>
      <c r="B150" s="11"/>
      <c r="C150" s="11"/>
      <c r="D150" s="11"/>
      <c r="E150" s="12"/>
      <c r="F150" s="12"/>
      <c r="G150" s="12"/>
      <c r="H150" s="13"/>
      <c r="I150" s="11"/>
      <c r="J150" s="11"/>
      <c r="K150" s="11"/>
      <c r="L150" s="11"/>
      <c r="M150" s="11"/>
      <c r="N150" s="11"/>
      <c r="O150" s="11"/>
      <c r="P150" s="11"/>
      <c r="Q150" s="11"/>
      <c r="R150" s="11"/>
      <c r="S150" s="11"/>
      <c r="T150" s="11"/>
      <c r="U150" s="11"/>
      <c r="V150" s="11"/>
      <c r="W150" s="11"/>
      <c r="X150" s="11"/>
      <c r="Y150" s="11"/>
      <c r="Z150" s="11"/>
      <c r="AA150" s="11"/>
      <c r="AB150" s="11"/>
      <c r="AC150" s="11"/>
      <c r="AD150" s="11"/>
    </row>
    <row r="151" spans="1:30" ht="12" customHeight="1" x14ac:dyDescent="0.2">
      <c r="A151" s="11"/>
      <c r="B151" s="11"/>
      <c r="C151" s="11"/>
      <c r="D151" s="11"/>
      <c r="E151" s="12"/>
      <c r="F151" s="12"/>
      <c r="G151" s="12"/>
      <c r="H151" s="13"/>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ht="12" customHeight="1" x14ac:dyDescent="0.2">
      <c r="A152" s="11"/>
      <c r="B152" s="11"/>
      <c r="C152" s="11"/>
      <c r="D152" s="11"/>
      <c r="E152" s="12"/>
      <c r="F152" s="12"/>
      <c r="G152" s="12"/>
      <c r="H152" s="13"/>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ht="12" customHeight="1" x14ac:dyDescent="0.2">
      <c r="A153" s="11"/>
      <c r="B153" s="11"/>
      <c r="C153" s="11"/>
      <c r="D153" s="11"/>
      <c r="E153" s="12"/>
      <c r="F153" s="12"/>
      <c r="G153" s="12"/>
      <c r="H153" s="13"/>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ht="12" customHeight="1" x14ac:dyDescent="0.2">
      <c r="A154" s="11"/>
      <c r="B154" s="11"/>
      <c r="C154" s="11"/>
      <c r="D154" s="11"/>
      <c r="E154" s="12"/>
      <c r="F154" s="12"/>
      <c r="G154" s="12"/>
      <c r="H154" s="13"/>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ht="12" customHeight="1" x14ac:dyDescent="0.2">
      <c r="A155" s="11"/>
      <c r="B155" s="11"/>
      <c r="C155" s="11"/>
      <c r="D155" s="11"/>
      <c r="E155" s="12"/>
      <c r="F155" s="12"/>
      <c r="G155" s="12"/>
      <c r="H155" s="13"/>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2" customHeight="1" x14ac:dyDescent="0.2">
      <c r="A156" s="11"/>
      <c r="B156" s="11"/>
      <c r="C156" s="11"/>
      <c r="D156" s="11"/>
      <c r="E156" s="12"/>
      <c r="F156" s="12"/>
      <c r="G156" s="12"/>
      <c r="H156" s="13"/>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2" customHeight="1" x14ac:dyDescent="0.2">
      <c r="A157" s="11"/>
      <c r="B157" s="11"/>
      <c r="C157" s="11"/>
      <c r="D157" s="11"/>
      <c r="E157" s="12"/>
      <c r="F157" s="12"/>
      <c r="G157" s="12"/>
      <c r="H157" s="13"/>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ht="12" customHeight="1" x14ac:dyDescent="0.2">
      <c r="A158" s="11"/>
      <c r="B158" s="11"/>
      <c r="C158" s="11"/>
      <c r="D158" s="11"/>
      <c r="E158" s="12"/>
      <c r="F158" s="12"/>
      <c r="G158" s="12"/>
      <c r="H158" s="13"/>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ht="12" customHeight="1" x14ac:dyDescent="0.2">
      <c r="A159" s="11"/>
      <c r="B159" s="11"/>
      <c r="C159" s="11"/>
      <c r="D159" s="11"/>
      <c r="E159" s="12"/>
      <c r="F159" s="12"/>
      <c r="G159" s="12"/>
      <c r="H159" s="13"/>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2" customHeight="1" x14ac:dyDescent="0.2">
      <c r="A160" s="11"/>
      <c r="B160" s="11"/>
      <c r="C160" s="11"/>
      <c r="D160" s="11"/>
      <c r="E160" s="12"/>
      <c r="F160" s="12"/>
      <c r="G160" s="12"/>
      <c r="H160" s="13"/>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ht="12" customHeight="1" x14ac:dyDescent="0.2">
      <c r="A161" s="11"/>
      <c r="B161" s="11"/>
      <c r="C161" s="11"/>
      <c r="D161" s="11"/>
      <c r="E161" s="12"/>
      <c r="F161" s="12"/>
      <c r="G161" s="12"/>
      <c r="H161" s="13"/>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30" ht="12" customHeight="1" x14ac:dyDescent="0.2">
      <c r="A162" s="11"/>
      <c r="B162" s="11"/>
      <c r="C162" s="11"/>
      <c r="D162" s="11"/>
      <c r="E162" s="12"/>
      <c r="F162" s="12"/>
      <c r="G162" s="12"/>
      <c r="H162" s="13"/>
      <c r="I162" s="11"/>
      <c r="J162" s="11"/>
      <c r="K162" s="11"/>
      <c r="L162" s="11"/>
      <c r="M162" s="11"/>
      <c r="N162" s="11"/>
      <c r="O162" s="11"/>
      <c r="P162" s="11"/>
      <c r="Q162" s="11"/>
      <c r="R162" s="11"/>
      <c r="S162" s="11"/>
      <c r="T162" s="11"/>
      <c r="U162" s="11"/>
      <c r="V162" s="11"/>
      <c r="W162" s="11"/>
      <c r="X162" s="11"/>
      <c r="Y162" s="11"/>
      <c r="Z162" s="11"/>
      <c r="AA162" s="11"/>
      <c r="AB162" s="11"/>
      <c r="AC162" s="11"/>
      <c r="AD162" s="11"/>
    </row>
    <row r="163" spans="1:30" ht="12" customHeight="1" x14ac:dyDescent="0.2">
      <c r="A163" s="11"/>
      <c r="B163" s="11"/>
      <c r="C163" s="11"/>
      <c r="D163" s="11"/>
      <c r="E163" s="12"/>
      <c r="F163" s="12"/>
      <c r="G163" s="12"/>
      <c r="H163" s="13"/>
      <c r="I163" s="11"/>
      <c r="J163" s="11"/>
      <c r="K163" s="11"/>
      <c r="L163" s="11"/>
      <c r="M163" s="11"/>
      <c r="N163" s="11"/>
      <c r="O163" s="11"/>
      <c r="P163" s="11"/>
      <c r="Q163" s="11"/>
      <c r="R163" s="11"/>
      <c r="S163" s="11"/>
      <c r="T163" s="11"/>
      <c r="U163" s="11"/>
      <c r="V163" s="11"/>
      <c r="W163" s="11"/>
      <c r="X163" s="11"/>
      <c r="Y163" s="11"/>
      <c r="Z163" s="11"/>
      <c r="AA163" s="11"/>
      <c r="AB163" s="11"/>
      <c r="AC163" s="11"/>
      <c r="AD163" s="11"/>
    </row>
    <row r="164" spans="1:30" ht="12" customHeight="1" x14ac:dyDescent="0.2">
      <c r="A164" s="11"/>
      <c r="B164" s="11"/>
      <c r="C164" s="11"/>
      <c r="D164" s="11"/>
      <c r="E164" s="12"/>
      <c r="F164" s="12"/>
      <c r="G164" s="12"/>
      <c r="H164" s="13"/>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12" customHeight="1" x14ac:dyDescent="0.2">
      <c r="A165" s="11"/>
      <c r="B165" s="11"/>
      <c r="C165" s="11"/>
      <c r="D165" s="11"/>
      <c r="E165" s="12"/>
      <c r="F165" s="12"/>
      <c r="G165" s="12"/>
      <c r="H165" s="13"/>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ht="12" customHeight="1" x14ac:dyDescent="0.2">
      <c r="A166" s="11"/>
      <c r="B166" s="11"/>
      <c r="C166" s="11"/>
      <c r="D166" s="11"/>
      <c r="E166" s="12"/>
      <c r="F166" s="12"/>
      <c r="G166" s="12"/>
      <c r="H166" s="13"/>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2" customHeight="1" x14ac:dyDescent="0.2">
      <c r="A167" s="11"/>
      <c r="B167" s="11"/>
      <c r="C167" s="11"/>
      <c r="D167" s="11"/>
      <c r="E167" s="12"/>
      <c r="F167" s="12"/>
      <c r="G167" s="12"/>
      <c r="H167" s="13"/>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ht="12" customHeight="1" x14ac:dyDescent="0.2">
      <c r="A168" s="11"/>
      <c r="B168" s="11"/>
      <c r="C168" s="11"/>
      <c r="D168" s="11"/>
      <c r="E168" s="12"/>
      <c r="F168" s="12"/>
      <c r="G168" s="12"/>
      <c r="H168" s="13"/>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2" customHeight="1" x14ac:dyDescent="0.2">
      <c r="A169" s="11"/>
      <c r="B169" s="11"/>
      <c r="C169" s="11"/>
      <c r="D169" s="11"/>
      <c r="E169" s="12"/>
      <c r="F169" s="12"/>
      <c r="G169" s="12"/>
      <c r="H169" s="13"/>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ht="12" customHeight="1" x14ac:dyDescent="0.2">
      <c r="A170" s="11"/>
      <c r="B170" s="11"/>
      <c r="C170" s="11"/>
      <c r="D170" s="11"/>
      <c r="E170" s="12"/>
      <c r="F170" s="12"/>
      <c r="G170" s="12"/>
      <c r="H170" s="13"/>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2" customHeight="1" x14ac:dyDescent="0.2">
      <c r="A171" s="11"/>
      <c r="B171" s="11"/>
      <c r="C171" s="11"/>
      <c r="D171" s="11"/>
      <c r="E171" s="12"/>
      <c r="F171" s="12"/>
      <c r="G171" s="12"/>
      <c r="H171" s="13"/>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ht="12" customHeight="1" x14ac:dyDescent="0.2">
      <c r="A172" s="11"/>
      <c r="B172" s="11"/>
      <c r="C172" s="11"/>
      <c r="D172" s="11"/>
      <c r="E172" s="12"/>
      <c r="F172" s="12"/>
      <c r="G172" s="12"/>
      <c r="H172" s="13"/>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ht="12" customHeight="1" x14ac:dyDescent="0.2">
      <c r="A173" s="11"/>
      <c r="B173" s="11"/>
      <c r="C173" s="11"/>
      <c r="D173" s="11"/>
      <c r="E173" s="12"/>
      <c r="F173" s="12"/>
      <c r="G173" s="12"/>
      <c r="H173" s="13"/>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ht="12" customHeight="1" x14ac:dyDescent="0.2">
      <c r="A174" s="11"/>
      <c r="B174" s="11"/>
      <c r="C174" s="11"/>
      <c r="D174" s="11"/>
      <c r="E174" s="12"/>
      <c r="F174" s="12"/>
      <c r="G174" s="12"/>
      <c r="H174" s="13"/>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2" customHeight="1" x14ac:dyDescent="0.2">
      <c r="A175" s="11"/>
      <c r="B175" s="11"/>
      <c r="C175" s="11"/>
      <c r="D175" s="11"/>
      <c r="E175" s="12"/>
      <c r="F175" s="12"/>
      <c r="G175" s="12"/>
      <c r="H175" s="13"/>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ht="12" customHeight="1" x14ac:dyDescent="0.2">
      <c r="A176" s="11"/>
      <c r="B176" s="11"/>
      <c r="C176" s="11"/>
      <c r="D176" s="11"/>
      <c r="E176" s="12"/>
      <c r="F176" s="12"/>
      <c r="G176" s="12"/>
      <c r="H176" s="13"/>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ht="12" customHeight="1" x14ac:dyDescent="0.2">
      <c r="A177" s="11"/>
      <c r="B177" s="11"/>
      <c r="C177" s="11"/>
      <c r="D177" s="11"/>
      <c r="E177" s="12"/>
      <c r="F177" s="12"/>
      <c r="G177" s="12"/>
      <c r="H177" s="13"/>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2" customHeight="1" x14ac:dyDescent="0.2">
      <c r="A178" s="11"/>
      <c r="B178" s="11"/>
      <c r="C178" s="11"/>
      <c r="D178" s="11"/>
      <c r="E178" s="12"/>
      <c r="F178" s="12"/>
      <c r="G178" s="12"/>
      <c r="H178" s="13"/>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ht="12" customHeight="1" x14ac:dyDescent="0.2">
      <c r="A179" s="11"/>
      <c r="B179" s="11"/>
      <c r="C179" s="11"/>
      <c r="D179" s="11"/>
      <c r="E179" s="12"/>
      <c r="F179" s="12"/>
      <c r="G179" s="12"/>
      <c r="H179" s="13"/>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ht="12" customHeight="1" x14ac:dyDescent="0.2">
      <c r="A180" s="11"/>
      <c r="B180" s="11"/>
      <c r="C180" s="11"/>
      <c r="D180" s="11"/>
      <c r="E180" s="12"/>
      <c r="F180" s="12"/>
      <c r="G180" s="12"/>
      <c r="H180" s="13"/>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ht="12" customHeight="1" x14ac:dyDescent="0.2">
      <c r="A181" s="11"/>
      <c r="B181" s="11"/>
      <c r="C181" s="11"/>
      <c r="D181" s="11"/>
      <c r="E181" s="12"/>
      <c r="F181" s="12"/>
      <c r="G181" s="12"/>
      <c r="H181" s="13"/>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ht="12" customHeight="1" x14ac:dyDescent="0.2">
      <c r="A182" s="11"/>
      <c r="B182" s="11"/>
      <c r="C182" s="11"/>
      <c r="D182" s="11"/>
      <c r="E182" s="12"/>
      <c r="F182" s="12"/>
      <c r="G182" s="12"/>
      <c r="H182" s="13"/>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ht="12" customHeight="1" x14ac:dyDescent="0.2">
      <c r="A183" s="11"/>
      <c r="B183" s="11"/>
      <c r="C183" s="11"/>
      <c r="D183" s="11"/>
      <c r="E183" s="12"/>
      <c r="F183" s="12"/>
      <c r="G183" s="12"/>
      <c r="H183" s="13"/>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ht="12" customHeight="1" x14ac:dyDescent="0.2">
      <c r="A184" s="11"/>
      <c r="B184" s="11"/>
      <c r="C184" s="11"/>
      <c r="D184" s="11"/>
      <c r="E184" s="12"/>
      <c r="F184" s="12"/>
      <c r="G184" s="12"/>
      <c r="H184" s="13"/>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ht="12" customHeight="1" x14ac:dyDescent="0.2">
      <c r="A185" s="11"/>
      <c r="B185" s="11"/>
      <c r="C185" s="11"/>
      <c r="D185" s="11"/>
      <c r="E185" s="12"/>
      <c r="F185" s="12"/>
      <c r="G185" s="12"/>
      <c r="H185" s="13"/>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2" customHeight="1" x14ac:dyDescent="0.2">
      <c r="A186" s="11"/>
      <c r="B186" s="11"/>
      <c r="C186" s="11"/>
      <c r="D186" s="11"/>
      <c r="E186" s="12"/>
      <c r="F186" s="12"/>
      <c r="G186" s="12"/>
      <c r="H186" s="13"/>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ht="12" customHeight="1" x14ac:dyDescent="0.2">
      <c r="A187" s="11"/>
      <c r="B187" s="11"/>
      <c r="C187" s="11"/>
      <c r="D187" s="11"/>
      <c r="E187" s="12"/>
      <c r="F187" s="12"/>
      <c r="G187" s="12"/>
      <c r="H187" s="13"/>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ht="12" customHeight="1" x14ac:dyDescent="0.2">
      <c r="A188" s="11"/>
      <c r="B188" s="11"/>
      <c r="C188" s="11"/>
      <c r="D188" s="11"/>
      <c r="E188" s="12"/>
      <c r="F188" s="12"/>
      <c r="G188" s="12"/>
      <c r="H188" s="13"/>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ht="12" customHeight="1" x14ac:dyDescent="0.2">
      <c r="A189" s="11"/>
      <c r="B189" s="11"/>
      <c r="C189" s="11"/>
      <c r="D189" s="11"/>
      <c r="E189" s="12"/>
      <c r="F189" s="12"/>
      <c r="G189" s="12"/>
      <c r="H189" s="13"/>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ht="12" customHeight="1" x14ac:dyDescent="0.2">
      <c r="A190" s="11"/>
      <c r="B190" s="11"/>
      <c r="C190" s="11"/>
      <c r="D190" s="11"/>
      <c r="E190" s="12"/>
      <c r="F190" s="12"/>
      <c r="G190" s="12"/>
      <c r="H190" s="13"/>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ht="12" customHeight="1" x14ac:dyDescent="0.2">
      <c r="A191" s="11"/>
      <c r="B191" s="11"/>
      <c r="C191" s="11"/>
      <c r="D191" s="11"/>
      <c r="E191" s="12"/>
      <c r="F191" s="12"/>
      <c r="G191" s="12"/>
      <c r="H191" s="13"/>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ht="12" customHeight="1" x14ac:dyDescent="0.2">
      <c r="A192" s="11"/>
      <c r="B192" s="11"/>
      <c r="C192" s="11"/>
      <c r="D192" s="11"/>
      <c r="E192" s="12"/>
      <c r="F192" s="12"/>
      <c r="G192" s="12"/>
      <c r="H192" s="13"/>
      <c r="I192" s="11"/>
      <c r="J192" s="11"/>
      <c r="K192" s="11"/>
      <c r="L192" s="11"/>
      <c r="M192" s="11"/>
      <c r="N192" s="11"/>
      <c r="O192" s="11"/>
      <c r="P192" s="11"/>
      <c r="Q192" s="11"/>
      <c r="R192" s="11"/>
      <c r="S192" s="11"/>
      <c r="T192" s="11"/>
      <c r="U192" s="11"/>
      <c r="V192" s="11"/>
      <c r="W192" s="11"/>
      <c r="X192" s="11"/>
      <c r="Y192" s="11"/>
      <c r="Z192" s="11"/>
      <c r="AA192" s="11"/>
      <c r="AB192" s="11"/>
      <c r="AC192" s="11"/>
      <c r="AD192" s="11"/>
    </row>
    <row r="193" spans="1:30" ht="12" customHeight="1" x14ac:dyDescent="0.2">
      <c r="A193" s="11"/>
      <c r="B193" s="11"/>
      <c r="C193" s="11"/>
      <c r="D193" s="11"/>
      <c r="E193" s="12"/>
      <c r="F193" s="12"/>
      <c r="G193" s="12"/>
      <c r="H193" s="13"/>
      <c r="I193" s="11"/>
      <c r="J193" s="11"/>
      <c r="K193" s="11"/>
      <c r="L193" s="11"/>
      <c r="M193" s="11"/>
      <c r="N193" s="11"/>
      <c r="O193" s="11"/>
      <c r="P193" s="11"/>
      <c r="Q193" s="11"/>
      <c r="R193" s="11"/>
      <c r="S193" s="11"/>
      <c r="T193" s="11"/>
      <c r="U193" s="11"/>
      <c r="V193" s="11"/>
      <c r="W193" s="11"/>
      <c r="X193" s="11"/>
      <c r="Y193" s="11"/>
      <c r="Z193" s="11"/>
      <c r="AA193" s="11"/>
      <c r="AB193" s="11"/>
      <c r="AC193" s="11"/>
      <c r="AD193" s="11"/>
    </row>
    <row r="194" spans="1:30" ht="12" customHeight="1" x14ac:dyDescent="0.2">
      <c r="A194" s="11"/>
      <c r="B194" s="11"/>
      <c r="C194" s="11"/>
      <c r="D194" s="11"/>
      <c r="E194" s="12"/>
      <c r="F194" s="12"/>
      <c r="G194" s="12"/>
      <c r="H194" s="13"/>
      <c r="I194" s="11"/>
      <c r="J194" s="11"/>
      <c r="K194" s="11"/>
      <c r="L194" s="11"/>
      <c r="M194" s="11"/>
      <c r="N194" s="11"/>
      <c r="O194" s="11"/>
      <c r="P194" s="11"/>
      <c r="Q194" s="11"/>
      <c r="R194" s="11"/>
      <c r="S194" s="11"/>
      <c r="T194" s="11"/>
      <c r="U194" s="11"/>
      <c r="V194" s="11"/>
      <c r="W194" s="11"/>
      <c r="X194" s="11"/>
      <c r="Y194" s="11"/>
      <c r="Z194" s="11"/>
      <c r="AA194" s="11"/>
      <c r="AB194" s="11"/>
      <c r="AC194" s="11"/>
      <c r="AD194" s="11"/>
    </row>
    <row r="195" spans="1:30" ht="12" customHeight="1" x14ac:dyDescent="0.2">
      <c r="A195" s="11"/>
      <c r="B195" s="11"/>
      <c r="C195" s="11"/>
      <c r="D195" s="11"/>
      <c r="E195" s="12"/>
      <c r="F195" s="12"/>
      <c r="G195" s="12"/>
      <c r="H195" s="13"/>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ht="12" customHeight="1" x14ac:dyDescent="0.2">
      <c r="A196" s="11"/>
      <c r="B196" s="11"/>
      <c r="C196" s="11"/>
      <c r="D196" s="11"/>
      <c r="E196" s="12"/>
      <c r="F196" s="12"/>
      <c r="G196" s="12"/>
      <c r="H196" s="13"/>
      <c r="I196" s="11"/>
      <c r="J196" s="11"/>
      <c r="K196" s="11"/>
      <c r="L196" s="11"/>
      <c r="M196" s="11"/>
      <c r="N196" s="11"/>
      <c r="O196" s="11"/>
      <c r="P196" s="11"/>
      <c r="Q196" s="11"/>
      <c r="R196" s="11"/>
      <c r="S196" s="11"/>
      <c r="T196" s="11"/>
      <c r="U196" s="11"/>
      <c r="V196" s="11"/>
      <c r="W196" s="11"/>
      <c r="X196" s="11"/>
      <c r="Y196" s="11"/>
      <c r="Z196" s="11"/>
      <c r="AA196" s="11"/>
      <c r="AB196" s="11"/>
      <c r="AC196" s="11"/>
      <c r="AD196" s="11"/>
    </row>
    <row r="197" spans="1:30" ht="12" customHeight="1" x14ac:dyDescent="0.2">
      <c r="A197" s="11"/>
      <c r="B197" s="11"/>
      <c r="C197" s="11"/>
      <c r="D197" s="11"/>
      <c r="E197" s="12"/>
      <c r="F197" s="12"/>
      <c r="G197" s="12"/>
      <c r="H197" s="13"/>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ht="12" customHeight="1" x14ac:dyDescent="0.2">
      <c r="A198" s="11"/>
      <c r="B198" s="11"/>
      <c r="C198" s="11"/>
      <c r="D198" s="11"/>
      <c r="E198" s="12"/>
      <c r="F198" s="12"/>
      <c r="G198" s="12"/>
      <c r="H198" s="13"/>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ht="12" customHeight="1" x14ac:dyDescent="0.2">
      <c r="A199" s="11"/>
      <c r="B199" s="11"/>
      <c r="C199" s="11"/>
      <c r="D199" s="11"/>
      <c r="E199" s="12"/>
      <c r="F199" s="12"/>
      <c r="G199" s="12"/>
      <c r="H199" s="13"/>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2" customHeight="1" x14ac:dyDescent="0.2">
      <c r="A200" s="11"/>
      <c r="B200" s="11"/>
      <c r="C200" s="11"/>
      <c r="D200" s="11"/>
      <c r="E200" s="12"/>
      <c r="F200" s="12"/>
      <c r="G200" s="12"/>
      <c r="H200" s="13"/>
      <c r="I200" s="11"/>
      <c r="J200" s="11"/>
      <c r="K200" s="11"/>
      <c r="L200" s="11"/>
      <c r="M200" s="11"/>
      <c r="N200" s="11"/>
      <c r="O200" s="11"/>
      <c r="P200" s="11"/>
      <c r="Q200" s="11"/>
      <c r="R200" s="11"/>
      <c r="S200" s="11"/>
      <c r="T200" s="11"/>
      <c r="U200" s="11"/>
      <c r="V200" s="11"/>
      <c r="W200" s="11"/>
      <c r="X200" s="11"/>
      <c r="Y200" s="11"/>
      <c r="Z200" s="11"/>
      <c r="AA200" s="11"/>
      <c r="AB200" s="11"/>
      <c r="AC200" s="11"/>
      <c r="AD200" s="11"/>
    </row>
    <row r="201" spans="1:30" ht="12" customHeight="1" x14ac:dyDescent="0.2">
      <c r="A201" s="11"/>
      <c r="B201" s="11"/>
      <c r="C201" s="11"/>
      <c r="D201" s="11"/>
      <c r="E201" s="12"/>
      <c r="F201" s="12"/>
      <c r="G201" s="12"/>
      <c r="H201" s="13"/>
      <c r="I201" s="11"/>
      <c r="J201" s="11"/>
      <c r="K201" s="11"/>
      <c r="L201" s="11"/>
      <c r="M201" s="11"/>
      <c r="N201" s="11"/>
      <c r="O201" s="11"/>
      <c r="P201" s="11"/>
      <c r="Q201" s="11"/>
      <c r="R201" s="11"/>
      <c r="S201" s="11"/>
      <c r="T201" s="11"/>
      <c r="U201" s="11"/>
      <c r="V201" s="11"/>
      <c r="W201" s="11"/>
      <c r="X201" s="11"/>
      <c r="Y201" s="11"/>
      <c r="Z201" s="11"/>
      <c r="AA201" s="11"/>
      <c r="AB201" s="11"/>
      <c r="AC201" s="11"/>
      <c r="AD201" s="11"/>
    </row>
    <row r="202" spans="1:30" ht="12" customHeight="1" x14ac:dyDescent="0.2">
      <c r="A202" s="11"/>
      <c r="B202" s="11"/>
      <c r="C202" s="11"/>
      <c r="D202" s="11"/>
      <c r="E202" s="12"/>
      <c r="F202" s="12"/>
      <c r="G202" s="12"/>
      <c r="H202" s="13"/>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1:30" ht="12" customHeight="1" x14ac:dyDescent="0.2">
      <c r="A203" s="11"/>
      <c r="B203" s="11"/>
      <c r="C203" s="11"/>
      <c r="D203" s="11"/>
      <c r="E203" s="12"/>
      <c r="F203" s="12"/>
      <c r="G203" s="12"/>
      <c r="H203" s="13"/>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ht="12" customHeight="1" x14ac:dyDescent="0.2">
      <c r="A204" s="11"/>
      <c r="B204" s="11"/>
      <c r="C204" s="11"/>
      <c r="D204" s="11"/>
      <c r="E204" s="12"/>
      <c r="F204" s="12"/>
      <c r="G204" s="12"/>
      <c r="H204" s="13"/>
      <c r="I204" s="11"/>
      <c r="J204" s="11"/>
      <c r="K204" s="11"/>
      <c r="L204" s="11"/>
      <c r="M204" s="11"/>
      <c r="N204" s="11"/>
      <c r="O204" s="11"/>
      <c r="P204" s="11"/>
      <c r="Q204" s="11"/>
      <c r="R204" s="11"/>
      <c r="S204" s="11"/>
      <c r="T204" s="11"/>
      <c r="U204" s="11"/>
      <c r="V204" s="11"/>
      <c r="W204" s="11"/>
      <c r="X204" s="11"/>
      <c r="Y204" s="11"/>
      <c r="Z204" s="11"/>
      <c r="AA204" s="11"/>
      <c r="AB204" s="11"/>
      <c r="AC204" s="11"/>
      <c r="AD204" s="11"/>
    </row>
    <row r="205" spans="1:30" ht="12" customHeight="1" x14ac:dyDescent="0.2">
      <c r="A205" s="11"/>
      <c r="B205" s="11"/>
      <c r="C205" s="11"/>
      <c r="D205" s="11"/>
      <c r="E205" s="12"/>
      <c r="F205" s="12"/>
      <c r="G205" s="12"/>
      <c r="H205" s="13"/>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ht="12" customHeight="1" x14ac:dyDescent="0.2">
      <c r="A206" s="11"/>
      <c r="B206" s="11"/>
      <c r="C206" s="11"/>
      <c r="D206" s="11"/>
      <c r="E206" s="12"/>
      <c r="F206" s="12"/>
      <c r="G206" s="12"/>
      <c r="H206" s="13"/>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ht="12" customHeight="1" x14ac:dyDescent="0.2">
      <c r="A207" s="11"/>
      <c r="B207" s="11"/>
      <c r="C207" s="11"/>
      <c r="D207" s="11"/>
      <c r="E207" s="12"/>
      <c r="F207" s="12"/>
      <c r="G207" s="12"/>
      <c r="H207" s="13"/>
      <c r="I207" s="11"/>
      <c r="J207" s="11"/>
      <c r="K207" s="11"/>
      <c r="L207" s="11"/>
      <c r="M207" s="11"/>
      <c r="N207" s="11"/>
      <c r="O207" s="11"/>
      <c r="P207" s="11"/>
      <c r="Q207" s="11"/>
      <c r="R207" s="11"/>
      <c r="S207" s="11"/>
      <c r="T207" s="11"/>
      <c r="U207" s="11"/>
      <c r="V207" s="11"/>
      <c r="W207" s="11"/>
      <c r="X207" s="11"/>
      <c r="Y207" s="11"/>
      <c r="Z207" s="11"/>
      <c r="AA207" s="11"/>
      <c r="AB207" s="11"/>
      <c r="AC207" s="11"/>
      <c r="AD207" s="11"/>
    </row>
    <row r="208" spans="1:30" ht="12" customHeight="1" x14ac:dyDescent="0.2">
      <c r="A208" s="11"/>
      <c r="B208" s="11"/>
      <c r="C208" s="11"/>
      <c r="D208" s="11"/>
      <c r="E208" s="12"/>
      <c r="F208" s="12"/>
      <c r="G208" s="12"/>
      <c r="H208" s="13"/>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ht="12" customHeight="1" x14ac:dyDescent="0.2">
      <c r="A209" s="11"/>
      <c r="B209" s="11"/>
      <c r="C209" s="11"/>
      <c r="D209" s="11"/>
      <c r="E209" s="12"/>
      <c r="F209" s="12"/>
      <c r="G209" s="12"/>
      <c r="H209" s="13"/>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2" customHeight="1" x14ac:dyDescent="0.2">
      <c r="A210" s="11"/>
      <c r="B210" s="11"/>
      <c r="C210" s="11"/>
      <c r="D210" s="11"/>
      <c r="E210" s="12"/>
      <c r="F210" s="12"/>
      <c r="G210" s="12"/>
      <c r="H210" s="13"/>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2" customHeight="1" x14ac:dyDescent="0.2">
      <c r="A211" s="11"/>
      <c r="B211" s="11"/>
      <c r="C211" s="11"/>
      <c r="D211" s="11"/>
      <c r="E211" s="12"/>
      <c r="F211" s="12"/>
      <c r="G211" s="12"/>
      <c r="H211" s="13"/>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ht="12" customHeight="1" x14ac:dyDescent="0.2">
      <c r="A212" s="11"/>
      <c r="B212" s="11"/>
      <c r="C212" s="11"/>
      <c r="D212" s="11"/>
      <c r="E212" s="12"/>
      <c r="F212" s="12"/>
      <c r="G212" s="12"/>
      <c r="H212" s="13"/>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2" customHeight="1" x14ac:dyDescent="0.2">
      <c r="A213" s="11"/>
      <c r="B213" s="11"/>
      <c r="C213" s="11"/>
      <c r="D213" s="11"/>
      <c r="E213" s="12"/>
      <c r="F213" s="12"/>
      <c r="G213" s="12"/>
      <c r="H213" s="13"/>
      <c r="I213" s="11"/>
      <c r="J213" s="11"/>
      <c r="K213" s="11"/>
      <c r="L213" s="11"/>
      <c r="M213" s="11"/>
      <c r="N213" s="11"/>
      <c r="O213" s="11"/>
      <c r="P213" s="11"/>
      <c r="Q213" s="11"/>
      <c r="R213" s="11"/>
      <c r="S213" s="11"/>
      <c r="T213" s="11"/>
      <c r="U213" s="11"/>
      <c r="V213" s="11"/>
      <c r="W213" s="11"/>
      <c r="X213" s="11"/>
      <c r="Y213" s="11"/>
      <c r="Z213" s="11"/>
      <c r="AA213" s="11"/>
      <c r="AB213" s="11"/>
      <c r="AC213" s="11"/>
      <c r="AD213" s="11"/>
    </row>
    <row r="214" spans="1:30" ht="12" customHeight="1" x14ac:dyDescent="0.2">
      <c r="A214" s="11"/>
      <c r="B214" s="11"/>
      <c r="C214" s="11"/>
      <c r="D214" s="11"/>
      <c r="E214" s="12"/>
      <c r="F214" s="12"/>
      <c r="G214" s="12"/>
      <c r="H214" s="13"/>
      <c r="I214" s="11"/>
      <c r="J214" s="11"/>
      <c r="K214" s="11"/>
      <c r="L214" s="11"/>
      <c r="M214" s="11"/>
      <c r="N214" s="11"/>
      <c r="O214" s="11"/>
      <c r="P214" s="11"/>
      <c r="Q214" s="11"/>
      <c r="R214" s="11"/>
      <c r="S214" s="11"/>
      <c r="T214" s="11"/>
      <c r="U214" s="11"/>
      <c r="V214" s="11"/>
      <c r="W214" s="11"/>
      <c r="X214" s="11"/>
      <c r="Y214" s="11"/>
      <c r="Z214" s="11"/>
      <c r="AA214" s="11"/>
      <c r="AB214" s="11"/>
      <c r="AC214" s="11"/>
      <c r="AD214" s="11"/>
    </row>
    <row r="215" spans="1:30" ht="12" customHeight="1" x14ac:dyDescent="0.2">
      <c r="A215" s="11"/>
      <c r="B215" s="11"/>
      <c r="C215" s="11"/>
      <c r="D215" s="11"/>
      <c r="E215" s="12"/>
      <c r="F215" s="12"/>
      <c r="G215" s="12"/>
      <c r="H215" s="13"/>
      <c r="I215" s="11"/>
      <c r="J215" s="11"/>
      <c r="K215" s="11"/>
      <c r="L215" s="11"/>
      <c r="M215" s="11"/>
      <c r="N215" s="11"/>
      <c r="O215" s="11"/>
      <c r="P215" s="11"/>
      <c r="Q215" s="11"/>
      <c r="R215" s="11"/>
      <c r="S215" s="11"/>
      <c r="T215" s="11"/>
      <c r="U215" s="11"/>
      <c r="V215" s="11"/>
      <c r="W215" s="11"/>
      <c r="X215" s="11"/>
      <c r="Y215" s="11"/>
      <c r="Z215" s="11"/>
      <c r="AA215" s="11"/>
      <c r="AB215" s="11"/>
      <c r="AC215" s="11"/>
      <c r="AD215" s="11"/>
    </row>
    <row r="216" spans="1:30" ht="12" customHeight="1" x14ac:dyDescent="0.2">
      <c r="A216" s="11"/>
      <c r="B216" s="11"/>
      <c r="C216" s="11"/>
      <c r="D216" s="11"/>
      <c r="E216" s="12"/>
      <c r="F216" s="12"/>
      <c r="G216" s="12"/>
      <c r="H216" s="13"/>
      <c r="I216" s="11"/>
      <c r="J216" s="11"/>
      <c r="K216" s="11"/>
      <c r="L216" s="11"/>
      <c r="M216" s="11"/>
      <c r="N216" s="11"/>
      <c r="O216" s="11"/>
      <c r="P216" s="11"/>
      <c r="Q216" s="11"/>
      <c r="R216" s="11"/>
      <c r="S216" s="11"/>
      <c r="T216" s="11"/>
      <c r="U216" s="11"/>
      <c r="V216" s="11"/>
      <c r="W216" s="11"/>
      <c r="X216" s="11"/>
      <c r="Y216" s="11"/>
      <c r="Z216" s="11"/>
      <c r="AA216" s="11"/>
      <c r="AB216" s="11"/>
      <c r="AC216" s="11"/>
      <c r="AD216" s="11"/>
    </row>
    <row r="217" spans="1:30" ht="12" customHeight="1" x14ac:dyDescent="0.2">
      <c r="A217" s="11"/>
      <c r="B217" s="11"/>
      <c r="C217" s="11"/>
      <c r="D217" s="11"/>
      <c r="E217" s="12"/>
      <c r="F217" s="12"/>
      <c r="G217" s="12"/>
      <c r="H217" s="13"/>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ht="12" customHeight="1" x14ac:dyDescent="0.2">
      <c r="A218" s="11"/>
      <c r="B218" s="11"/>
      <c r="C218" s="11"/>
      <c r="D218" s="11"/>
      <c r="E218" s="12"/>
      <c r="F218" s="12"/>
      <c r="G218" s="12"/>
      <c r="H218" s="13"/>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ht="12" customHeight="1" x14ac:dyDescent="0.2">
      <c r="A219" s="11"/>
      <c r="B219" s="11"/>
      <c r="C219" s="11"/>
      <c r="D219" s="11"/>
      <c r="E219" s="12"/>
      <c r="F219" s="12"/>
      <c r="G219" s="12"/>
      <c r="H219" s="13"/>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ht="12" customHeight="1" x14ac:dyDescent="0.2">
      <c r="A220" s="11"/>
      <c r="B220" s="11"/>
      <c r="C220" s="11"/>
      <c r="D220" s="11"/>
      <c r="E220" s="12"/>
      <c r="F220" s="12"/>
      <c r="G220" s="12"/>
      <c r="H220" s="13"/>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ht="12" customHeight="1" x14ac:dyDescent="0.2">
      <c r="A221" s="11"/>
      <c r="B221" s="11"/>
      <c r="C221" s="11"/>
      <c r="D221" s="11"/>
      <c r="E221" s="12"/>
      <c r="F221" s="12"/>
      <c r="G221" s="12"/>
      <c r="H221" s="13"/>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12" customHeight="1" x14ac:dyDescent="0.2">
      <c r="A222" s="11"/>
      <c r="B222" s="11"/>
      <c r="C222" s="11"/>
      <c r="D222" s="11"/>
      <c r="E222" s="12"/>
      <c r="F222" s="12"/>
      <c r="G222" s="12"/>
      <c r="H222" s="13"/>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ht="12" customHeight="1" x14ac:dyDescent="0.2">
      <c r="A223" s="11"/>
      <c r="B223" s="11"/>
      <c r="C223" s="11"/>
      <c r="D223" s="11"/>
      <c r="E223" s="12"/>
      <c r="F223" s="12"/>
      <c r="G223" s="12"/>
      <c r="H223" s="13"/>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62">
    <mergeCell ref="V6:V15"/>
    <mergeCell ref="W6:W21"/>
    <mergeCell ref="M6:N21"/>
    <mergeCell ref="AD6:AD21"/>
    <mergeCell ref="AB23:AC23"/>
    <mergeCell ref="Y6:Y21"/>
    <mergeCell ref="Z6:Z21"/>
    <mergeCell ref="AA6:AA14"/>
    <mergeCell ref="AB6:AB21"/>
    <mergeCell ref="AC6:AC21"/>
    <mergeCell ref="M23:N23"/>
    <mergeCell ref="O6:P10"/>
    <mergeCell ref="R6:R21"/>
    <mergeCell ref="S6:S21"/>
    <mergeCell ref="T6:T15"/>
    <mergeCell ref="U6:U21"/>
    <mergeCell ref="F3:F4"/>
    <mergeCell ref="A6:A21"/>
    <mergeCell ref="B6:B21"/>
    <mergeCell ref="C6:C21"/>
    <mergeCell ref="D6:D21"/>
    <mergeCell ref="E6:E21"/>
    <mergeCell ref="A3:A4"/>
    <mergeCell ref="B3:B4"/>
    <mergeCell ref="C3:C4"/>
    <mergeCell ref="D3:D4"/>
    <mergeCell ref="E3:E4"/>
    <mergeCell ref="F6:F21"/>
    <mergeCell ref="W1:Y1"/>
    <mergeCell ref="Z1:AC1"/>
    <mergeCell ref="A1:B1"/>
    <mergeCell ref="T2:Y2"/>
    <mergeCell ref="Z2:AA2"/>
    <mergeCell ref="C1:F1"/>
    <mergeCell ref="H1:L1"/>
    <mergeCell ref="N1:P1"/>
    <mergeCell ref="Q1:R1"/>
    <mergeCell ref="T1:U1"/>
    <mergeCell ref="A2:D2"/>
    <mergeCell ref="E2:L2"/>
    <mergeCell ref="M2:S2"/>
    <mergeCell ref="AB2:AC3"/>
    <mergeCell ref="V3:W3"/>
    <mergeCell ref="Y3:Y4"/>
    <mergeCell ref="G6:G21"/>
    <mergeCell ref="H6:H21"/>
    <mergeCell ref="I6:I21"/>
    <mergeCell ref="K6:K21"/>
    <mergeCell ref="L6:L21"/>
    <mergeCell ref="J7:J21"/>
    <mergeCell ref="AD2:AD3"/>
    <mergeCell ref="Z3:AA3"/>
    <mergeCell ref="G3:G4"/>
    <mergeCell ref="H3:H4"/>
    <mergeCell ref="I3:I4"/>
    <mergeCell ref="J3:J4"/>
    <mergeCell ref="M3:M4"/>
    <mergeCell ref="N3:N4"/>
    <mergeCell ref="O3:P3"/>
    <mergeCell ref="R3:R4"/>
    <mergeCell ref="S3:S4"/>
    <mergeCell ref="T3:U3"/>
  </mergeCells>
  <conditionalFormatting sqref="Q22:Q23 X22:X23">
    <cfRule type="cellIs" dxfId="19" priority="11" stopIfTrue="1" operator="greaterThan">
      <formula>1</formula>
    </cfRule>
  </conditionalFormatting>
  <conditionalFormatting sqref="Q22:Q23 X22:X23">
    <cfRule type="cellIs" dxfId="18" priority="12" stopIfTrue="1" operator="between">
      <formula>0.75</formula>
      <formula>1</formula>
    </cfRule>
  </conditionalFormatting>
  <conditionalFormatting sqref="Q22:Q23 X22:X23">
    <cfRule type="cellIs" dxfId="17" priority="13" stopIfTrue="1" operator="between">
      <formula>0.5</formula>
      <formula>0.7499</formula>
    </cfRule>
  </conditionalFormatting>
  <conditionalFormatting sqref="Q22:Q23 X22:X23">
    <cfRule type="cellIs" dxfId="16" priority="14" stopIfTrue="1" operator="between">
      <formula>0.25</formula>
      <formula>0.4999</formula>
    </cfRule>
  </conditionalFormatting>
  <conditionalFormatting sqref="Q22:Q23 X22:X23">
    <cfRule type="cellIs" dxfId="15" priority="15" operator="between">
      <formula>0</formula>
      <formula>0.2499</formula>
    </cfRule>
  </conditionalFormatting>
  <conditionalFormatting sqref="Q22:Q23 X22:X23">
    <cfRule type="cellIs" dxfId="14" priority="16" operator="between">
      <formula>2.01</formula>
      <formula>100</formula>
    </cfRule>
  </conditionalFormatting>
  <conditionalFormatting sqref="Q22:Q23 X22:X23">
    <cfRule type="cellIs" dxfId="13" priority="17" stopIfTrue="1" operator="between">
      <formula>1.75</formula>
      <formula>2</formula>
    </cfRule>
  </conditionalFormatting>
  <conditionalFormatting sqref="Q22:Q23 X22:X23">
    <cfRule type="cellIs" dxfId="12" priority="18" stopIfTrue="1" operator="between">
      <formula>1.5</formula>
      <formula>1.7499</formula>
    </cfRule>
  </conditionalFormatting>
  <conditionalFormatting sqref="Q22:Q23 X22:X23">
    <cfRule type="cellIs" dxfId="11" priority="19" stopIfTrue="1" operator="between">
      <formula>1.249</formula>
      <formula>1.499</formula>
    </cfRule>
  </conditionalFormatting>
  <conditionalFormatting sqref="Q22:Q23 X22:X23">
    <cfRule type="cellIs" dxfId="10" priority="20" stopIfTrue="1" operator="between">
      <formula>1.05</formula>
      <formula>1.2499</formula>
    </cfRule>
  </conditionalFormatting>
  <conditionalFormatting sqref="Q6:Q21 X6:X21">
    <cfRule type="cellIs" dxfId="9" priority="1" stopIfTrue="1" operator="greaterThan">
      <formula>1</formula>
    </cfRule>
  </conditionalFormatting>
  <conditionalFormatting sqref="Q6:Q21 X6:X21">
    <cfRule type="cellIs" dxfId="8" priority="2" stopIfTrue="1" operator="between">
      <formula>0.75</formula>
      <formula>1</formula>
    </cfRule>
  </conditionalFormatting>
  <conditionalFormatting sqref="Q6:Q21 X6:X21">
    <cfRule type="cellIs" dxfId="7" priority="3" stopIfTrue="1" operator="between">
      <formula>0.5</formula>
      <formula>0.7499</formula>
    </cfRule>
  </conditionalFormatting>
  <conditionalFormatting sqref="Q6:Q21 X6:X21">
    <cfRule type="cellIs" dxfId="6" priority="4" stopIfTrue="1" operator="between">
      <formula>0.25</formula>
      <formula>0.4999</formula>
    </cfRule>
  </conditionalFormatting>
  <conditionalFormatting sqref="Q6:Q21 X6:X21">
    <cfRule type="cellIs" dxfId="5" priority="5" operator="between">
      <formula>0</formula>
      <formula>0.2499</formula>
    </cfRule>
  </conditionalFormatting>
  <conditionalFormatting sqref="Q6:Q21 X6:X21">
    <cfRule type="cellIs" dxfId="4" priority="6" operator="between">
      <formula>2.01</formula>
      <formula>100</formula>
    </cfRule>
  </conditionalFormatting>
  <conditionalFormatting sqref="Q6:Q21 X6:X21">
    <cfRule type="cellIs" dxfId="3" priority="7" stopIfTrue="1" operator="between">
      <formula>1.75</formula>
      <formula>2</formula>
    </cfRule>
  </conditionalFormatting>
  <conditionalFormatting sqref="Q6:Q21 X6:X21">
    <cfRule type="cellIs" dxfId="2" priority="8" stopIfTrue="1" operator="between">
      <formula>1.5</formula>
      <formula>1.7499</formula>
    </cfRule>
  </conditionalFormatting>
  <conditionalFormatting sqref="Q6:Q21 X6:X21">
    <cfRule type="cellIs" dxfId="1" priority="9" stopIfTrue="1" operator="between">
      <formula>1.249</formula>
      <formula>1.499</formula>
    </cfRule>
  </conditionalFormatting>
  <conditionalFormatting sqref="Q6:Q21 X6:X21">
    <cfRule type="cellIs" dxfId="0" priority="10" stopIfTrue="1" operator="between">
      <formula>1.05</formula>
      <formula>1.2499</formula>
    </cfRule>
  </conditionalFormatting>
  <pageMargins left="0.39370078740157483" right="0.39370078740157483" top="0.98425196850393704" bottom="0.59055118110236227" header="0" footer="0"/>
  <pageSetup paperSize="281" scale="30" orientation="landscape" r:id="rId1"/>
  <headerFooter>
    <oddHeader>&amp;R Proceso de Planeación Subproceso de Planeación Socioeconómica 
FORMULACION Y SEGUIMIENTO AL PLAN ACCION</oddHeader>
    <oddFooter>&amp;L 1351-F-PSE-12-V5&amp;CPágina &amp;P de &amp;N&amp;RRegistrado SIG:28/12/2020</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Hoja1!#REF!</xm:f>
          </x14:formula1>
          <xm:sqref>Z1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746D-9A77-4A6E-907E-852D960E1399}">
  <dimension ref="C2:C8"/>
  <sheetViews>
    <sheetView workbookViewId="0">
      <selection activeCell="C2" sqref="C2:C3"/>
    </sheetView>
  </sheetViews>
  <sheetFormatPr baseColWidth="10" defaultRowHeight="14.25" x14ac:dyDescent="0.2"/>
  <cols>
    <col min="3" max="3" width="17.625" customWidth="1"/>
  </cols>
  <sheetData>
    <row r="2" spans="3:3" x14ac:dyDescent="0.2">
      <c r="C2" s="388" t="s">
        <v>176</v>
      </c>
    </row>
    <row r="3" spans="3:3" x14ac:dyDescent="0.2">
      <c r="C3" s="388"/>
    </row>
    <row r="5" spans="3:3" x14ac:dyDescent="0.2">
      <c r="C5" s="91" t="s">
        <v>93</v>
      </c>
    </row>
    <row r="6" spans="3:3" x14ac:dyDescent="0.2">
      <c r="C6" s="91" t="s">
        <v>177</v>
      </c>
    </row>
    <row r="7" spans="3:3" x14ac:dyDescent="0.2">
      <c r="C7" s="91" t="s">
        <v>178</v>
      </c>
    </row>
    <row r="8" spans="3:3" x14ac:dyDescent="0.2">
      <c r="C8" s="91" t="s">
        <v>179</v>
      </c>
    </row>
  </sheetData>
  <mergeCells count="1">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4.625" customWidth="1"/>
    <col min="2" max="2" width="17.25" customWidth="1"/>
    <col min="3" max="6" width="9.375" customWidth="1"/>
  </cols>
  <sheetData>
    <row r="1" spans="1:2" ht="14.25" customHeight="1" x14ac:dyDescent="0.25">
      <c r="A1" s="15" t="s">
        <v>19</v>
      </c>
      <c r="B1" s="15" t="s">
        <v>22</v>
      </c>
    </row>
    <row r="2" spans="1:2" ht="14.25" customHeight="1" x14ac:dyDescent="0.2"/>
    <row r="3" spans="1:2" ht="14.25" customHeight="1" x14ac:dyDescent="0.25">
      <c r="A3" s="15" t="s">
        <v>59</v>
      </c>
      <c r="B3" s="15" t="s">
        <v>60</v>
      </c>
    </row>
    <row r="4" spans="1:2" ht="14.25" customHeight="1" x14ac:dyDescent="0.25">
      <c r="A4" s="15" t="s">
        <v>61</v>
      </c>
      <c r="B4" s="15" t="s">
        <v>62</v>
      </c>
    </row>
    <row r="5" spans="1:2" ht="14.25" customHeight="1" x14ac:dyDescent="0.25">
      <c r="A5" s="15" t="s">
        <v>63</v>
      </c>
      <c r="B5" s="15" t="s">
        <v>64</v>
      </c>
    </row>
    <row r="6" spans="1:2" ht="14.25" customHeight="1" x14ac:dyDescent="0.25">
      <c r="A6" s="15" t="s">
        <v>65</v>
      </c>
      <c r="B6" s="15" t="s">
        <v>66</v>
      </c>
    </row>
    <row r="7" spans="1:2" ht="14.25" customHeight="1" x14ac:dyDescent="0.25">
      <c r="A7" s="15" t="s">
        <v>67</v>
      </c>
      <c r="B7" s="15" t="s">
        <v>68</v>
      </c>
    </row>
    <row r="8" spans="1:2" ht="14.25" customHeight="1" x14ac:dyDescent="0.25">
      <c r="A8" s="15" t="s">
        <v>69</v>
      </c>
      <c r="B8" s="15" t="s">
        <v>70</v>
      </c>
    </row>
    <row r="9" spans="1:2" ht="14.25" customHeight="1" x14ac:dyDescent="0.25">
      <c r="A9" s="15" t="s">
        <v>71</v>
      </c>
      <c r="B9" s="15" t="s">
        <v>72</v>
      </c>
    </row>
    <row r="10" spans="1:2" ht="14.25" customHeight="1" x14ac:dyDescent="0.25">
      <c r="A10" s="15" t="s">
        <v>73</v>
      </c>
      <c r="B10" s="15" t="s">
        <v>74</v>
      </c>
    </row>
    <row r="11" spans="1:2" ht="14.25" customHeight="1" x14ac:dyDescent="0.25">
      <c r="A11" s="15" t="s">
        <v>75</v>
      </c>
      <c r="B11" s="15" t="s">
        <v>76</v>
      </c>
    </row>
    <row r="12" spans="1:2" ht="14.25" customHeight="1" x14ac:dyDescent="0.25">
      <c r="B12" s="15" t="s">
        <v>77</v>
      </c>
    </row>
    <row r="13" spans="1:2" ht="14.25" customHeight="1" x14ac:dyDescent="0.25">
      <c r="B13" s="15" t="s">
        <v>78</v>
      </c>
    </row>
    <row r="14" spans="1:2" ht="14.25" customHeight="1" x14ac:dyDescent="0.25">
      <c r="B14" s="15" t="s">
        <v>79</v>
      </c>
    </row>
    <row r="15" spans="1:2" ht="14.25" customHeight="1" x14ac:dyDescent="0.25">
      <c r="B15" s="15" t="s">
        <v>80</v>
      </c>
    </row>
    <row r="16" spans="1:2" ht="14.25" customHeight="1" x14ac:dyDescent="0.25">
      <c r="B16" s="15" t="s">
        <v>81</v>
      </c>
    </row>
    <row r="17" spans="2:2" ht="14.25" customHeight="1" x14ac:dyDescent="0.25">
      <c r="B17" s="15" t="s">
        <v>82</v>
      </c>
    </row>
    <row r="18" spans="2:2" ht="14.25" customHeight="1" x14ac:dyDescent="0.25">
      <c r="B18" s="15" t="s">
        <v>83</v>
      </c>
    </row>
    <row r="19" spans="2:2" ht="14.25" customHeight="1" x14ac:dyDescent="0.25">
      <c r="B19" s="15" t="s">
        <v>84</v>
      </c>
    </row>
    <row r="20" spans="2:2" ht="14.25" customHeight="1" x14ac:dyDescent="0.25">
      <c r="B20" s="15" t="s">
        <v>85</v>
      </c>
    </row>
    <row r="21" spans="2:2" ht="14.25" customHeight="1" x14ac:dyDescent="0.25">
      <c r="B21" s="15" t="s">
        <v>86</v>
      </c>
    </row>
    <row r="22" spans="2:2" ht="14.25" customHeight="1" x14ac:dyDescent="0.2"/>
    <row r="23" spans="2:2" ht="14.25" customHeight="1" x14ac:dyDescent="0.2"/>
    <row r="24" spans="2:2" ht="14.25" customHeight="1" x14ac:dyDescent="0.2"/>
    <row r="25" spans="2:2" ht="14.25" customHeight="1" x14ac:dyDescent="0.2"/>
    <row r="26" spans="2:2" ht="14.25" customHeight="1" x14ac:dyDescent="0.2"/>
    <row r="27" spans="2:2" ht="14.25" customHeight="1" x14ac:dyDescent="0.2"/>
    <row r="28" spans="2:2" ht="14.25" customHeight="1" x14ac:dyDescent="0.2"/>
    <row r="29" spans="2:2" ht="14.25" customHeight="1" x14ac:dyDescent="0.2"/>
    <row r="30" spans="2:2" ht="14.25" customHeight="1" x14ac:dyDescent="0.2"/>
    <row r="31" spans="2:2" ht="14.25" customHeight="1" x14ac:dyDescent="0.2"/>
    <row r="32" spans="2: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E60B-0B7B-45E8-B0F4-55FD4DAD2F9D}">
  <sheetPr codeName="Hoja2"/>
  <dimension ref="A2:G30"/>
  <sheetViews>
    <sheetView workbookViewId="0">
      <selection activeCell="E16" sqref="E16"/>
    </sheetView>
  </sheetViews>
  <sheetFormatPr baseColWidth="10" defaultRowHeight="15" x14ac:dyDescent="0.25"/>
  <cols>
    <col min="1" max="1" width="27" style="16" customWidth="1"/>
    <col min="2" max="3" width="22.25" style="16" customWidth="1"/>
    <col min="4" max="4" width="27.375" style="16" customWidth="1"/>
    <col min="5" max="5" width="34.25" style="16" customWidth="1"/>
    <col min="6" max="6" width="30.125" style="16" customWidth="1"/>
    <col min="7" max="9" width="15" style="16" customWidth="1"/>
    <col min="10" max="16384" width="11" style="16"/>
  </cols>
  <sheetData>
    <row r="2" spans="1:7" x14ac:dyDescent="0.25">
      <c r="A2" s="16" t="s">
        <v>93</v>
      </c>
    </row>
    <row r="3" spans="1:7" x14ac:dyDescent="0.25">
      <c r="A3" s="16" t="s">
        <v>94</v>
      </c>
    </row>
    <row r="4" spans="1:7" x14ac:dyDescent="0.25">
      <c r="A4" s="16" t="s">
        <v>95</v>
      </c>
    </row>
    <row r="5" spans="1:7" x14ac:dyDescent="0.25">
      <c r="A5" s="16" t="s">
        <v>96</v>
      </c>
    </row>
    <row r="10" spans="1:7" x14ac:dyDescent="0.25">
      <c r="A10" s="17" t="s">
        <v>97</v>
      </c>
      <c r="B10" s="18" t="s">
        <v>98</v>
      </c>
      <c r="C10" s="19" t="s">
        <v>99</v>
      </c>
      <c r="D10" s="19" t="s">
        <v>100</v>
      </c>
      <c r="E10" s="20" t="s">
        <v>101</v>
      </c>
      <c r="F10" s="21" t="s">
        <v>102</v>
      </c>
      <c r="G10" s="22" t="s">
        <v>103</v>
      </c>
    </row>
    <row r="11" spans="1:7" x14ac:dyDescent="0.25">
      <c r="A11" s="23"/>
      <c r="B11" s="23"/>
      <c r="C11" s="23" t="s">
        <v>104</v>
      </c>
      <c r="D11" s="23" t="s">
        <v>104</v>
      </c>
      <c r="E11" s="23" t="s">
        <v>104</v>
      </c>
      <c r="F11" s="23" t="s">
        <v>104</v>
      </c>
      <c r="G11" s="23" t="s">
        <v>104</v>
      </c>
    </row>
    <row r="12" spans="1:7" x14ac:dyDescent="0.25">
      <c r="A12" s="24" t="s">
        <v>98</v>
      </c>
      <c r="B12" s="25" t="s">
        <v>105</v>
      </c>
      <c r="C12" s="26"/>
      <c r="D12" s="26"/>
      <c r="E12" s="26"/>
      <c r="F12" s="26"/>
      <c r="G12" s="26"/>
    </row>
    <row r="13" spans="1:7" ht="45" x14ac:dyDescent="0.25">
      <c r="A13" s="27" t="s">
        <v>99</v>
      </c>
      <c r="B13" s="25" t="s">
        <v>106</v>
      </c>
      <c r="C13" s="26"/>
      <c r="D13" s="26"/>
      <c r="E13" s="26"/>
      <c r="F13" s="26"/>
      <c r="G13" s="26"/>
    </row>
    <row r="14" spans="1:7" ht="30" x14ac:dyDescent="0.25">
      <c r="A14" s="27" t="s">
        <v>100</v>
      </c>
      <c r="B14" s="25" t="s">
        <v>107</v>
      </c>
      <c r="C14" s="26"/>
      <c r="D14" s="26"/>
      <c r="E14" s="26"/>
      <c r="F14" s="26"/>
      <c r="G14" s="26"/>
    </row>
    <row r="15" spans="1:7" ht="30" x14ac:dyDescent="0.25">
      <c r="A15" s="28" t="s">
        <v>101</v>
      </c>
      <c r="B15" s="25" t="s">
        <v>108</v>
      </c>
      <c r="C15" s="26"/>
      <c r="D15" s="26"/>
      <c r="E15" s="26"/>
      <c r="F15" s="26"/>
      <c r="G15" s="26"/>
    </row>
    <row r="16" spans="1:7" ht="45" x14ac:dyDescent="0.25">
      <c r="A16" s="29" t="s">
        <v>102</v>
      </c>
      <c r="B16" s="25" t="s">
        <v>109</v>
      </c>
      <c r="C16" s="26"/>
      <c r="D16" s="26"/>
      <c r="E16" s="26"/>
      <c r="F16" s="26"/>
      <c r="G16" s="26"/>
    </row>
    <row r="17" spans="1:7" x14ac:dyDescent="0.25">
      <c r="A17" s="29" t="s">
        <v>103</v>
      </c>
      <c r="B17" s="25" t="s">
        <v>110</v>
      </c>
      <c r="C17" s="26"/>
      <c r="D17" s="26"/>
      <c r="E17" s="26"/>
      <c r="F17" s="26"/>
      <c r="G17" s="26"/>
    </row>
    <row r="18" spans="1:7" ht="30" x14ac:dyDescent="0.25">
      <c r="A18" s="26"/>
      <c r="B18" s="25" t="s">
        <v>111</v>
      </c>
      <c r="C18" s="26"/>
      <c r="D18" s="26"/>
      <c r="E18" s="26"/>
      <c r="F18" s="26"/>
      <c r="G18" s="26"/>
    </row>
    <row r="19" spans="1:7" x14ac:dyDescent="0.25">
      <c r="A19" s="26"/>
      <c r="B19" s="25" t="s">
        <v>112</v>
      </c>
      <c r="C19" s="26"/>
      <c r="D19" s="26"/>
      <c r="E19" s="26"/>
      <c r="F19" s="26"/>
      <c r="G19" s="26"/>
    </row>
    <row r="20" spans="1:7" x14ac:dyDescent="0.25">
      <c r="A20" s="26"/>
      <c r="B20" s="25" t="s">
        <v>113</v>
      </c>
      <c r="C20" s="26"/>
      <c r="D20" s="26"/>
      <c r="E20" s="26"/>
      <c r="F20" s="26"/>
      <c r="G20" s="26"/>
    </row>
    <row r="21" spans="1:7" ht="45" x14ac:dyDescent="0.25">
      <c r="A21" s="26"/>
      <c r="B21" s="25" t="s">
        <v>114</v>
      </c>
      <c r="C21" s="26"/>
      <c r="D21" s="26"/>
      <c r="E21" s="26"/>
      <c r="F21" s="26"/>
      <c r="G21" s="26"/>
    </row>
    <row r="22" spans="1:7" ht="30" x14ac:dyDescent="0.25">
      <c r="A22" s="26"/>
      <c r="B22" s="25" t="s">
        <v>115</v>
      </c>
      <c r="C22" s="26"/>
      <c r="D22" s="26"/>
      <c r="E22" s="26"/>
      <c r="F22" s="26"/>
      <c r="G22" s="26"/>
    </row>
    <row r="23" spans="1:7" ht="60" x14ac:dyDescent="0.25">
      <c r="A23" s="26"/>
      <c r="B23" s="25" t="s">
        <v>116</v>
      </c>
      <c r="C23" s="26"/>
      <c r="D23" s="26"/>
      <c r="E23" s="26"/>
      <c r="F23" s="26"/>
      <c r="G23" s="26"/>
    </row>
    <row r="24" spans="1:7" ht="30" x14ac:dyDescent="0.25">
      <c r="A24" s="26"/>
      <c r="B24" s="25" t="s">
        <v>117</v>
      </c>
      <c r="C24" s="26"/>
      <c r="D24" s="26"/>
      <c r="E24" s="26"/>
      <c r="F24" s="26"/>
      <c r="G24" s="26"/>
    </row>
    <row r="25" spans="1:7" ht="30" x14ac:dyDescent="0.25">
      <c r="A25" s="26"/>
      <c r="B25" s="25" t="s">
        <v>118</v>
      </c>
      <c r="C25" s="26"/>
      <c r="D25" s="26"/>
      <c r="E25" s="26"/>
      <c r="F25" s="26"/>
      <c r="G25" s="26"/>
    </row>
    <row r="26" spans="1:7" ht="30" x14ac:dyDescent="0.25">
      <c r="A26" s="26"/>
      <c r="B26" s="25" t="s">
        <v>119</v>
      </c>
      <c r="C26" s="26"/>
      <c r="D26" s="26"/>
      <c r="E26" s="26"/>
      <c r="F26" s="26"/>
      <c r="G26" s="26"/>
    </row>
    <row r="27" spans="1:7" ht="30" x14ac:dyDescent="0.25">
      <c r="A27" s="26"/>
      <c r="B27" s="25" t="s">
        <v>120</v>
      </c>
      <c r="C27" s="26"/>
      <c r="D27" s="26"/>
      <c r="E27" s="26"/>
      <c r="F27" s="26"/>
      <c r="G27" s="26"/>
    </row>
    <row r="28" spans="1:7" ht="30" x14ac:dyDescent="0.25">
      <c r="A28" s="26"/>
      <c r="B28" s="25" t="s">
        <v>121</v>
      </c>
      <c r="C28" s="26"/>
      <c r="D28" s="26"/>
      <c r="E28" s="26"/>
      <c r="F28" s="26"/>
      <c r="G28" s="26"/>
    </row>
    <row r="29" spans="1:7" ht="30" x14ac:dyDescent="0.25">
      <c r="A29" s="26"/>
      <c r="B29" s="25" t="s">
        <v>122</v>
      </c>
      <c r="C29" s="26"/>
      <c r="D29" s="26"/>
      <c r="E29" s="26"/>
      <c r="F29" s="26"/>
      <c r="G29" s="26"/>
    </row>
    <row r="30" spans="1:7" ht="30" x14ac:dyDescent="0.25">
      <c r="A30" s="26"/>
      <c r="B30" s="25" t="s">
        <v>123</v>
      </c>
      <c r="C30" s="26"/>
      <c r="D30" s="26"/>
      <c r="E30" s="26"/>
      <c r="F30" s="26"/>
      <c r="G30" s="26"/>
    </row>
  </sheetData>
  <sheetProtection algorithmName="SHA-512" hashValue="i4jaTep1I9XEMVIeAahfkZvdP2Kwnhd6V9fanJfoMYGFjW6c3EYkpBeMaxetrxjfqfiruHB3tzXy+HWzSc1nyA==" saltValue="KwaHK2o200r/Pro93Z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Props1.xml><?xml version="1.0" encoding="utf-8"?>
<ds:datastoreItem xmlns:ds="http://schemas.openxmlformats.org/officeDocument/2006/customXml" ds:itemID="{831349FF-B53C-47E4-A54F-FB6363F0A953}">
  <ds:schemaRefs>
    <ds:schemaRef ds:uri="http://schemas.microsoft.com/sharepoint/v3/contenttype/forms"/>
  </ds:schemaRefs>
</ds:datastoreItem>
</file>

<file path=customXml/itemProps2.xml><?xml version="1.0" encoding="utf-8"?>
<ds:datastoreItem xmlns:ds="http://schemas.openxmlformats.org/officeDocument/2006/customXml" ds:itemID="{521DADE7-1DA1-4E36-AC6B-3BBDDE11D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3B944C-51A5-4FA9-845B-B169728D73E5}">
  <ds:schemaRefs>
    <ds:schemaRef ds:uri="http://schemas.microsoft.com/office/2006/documentManagement/types"/>
    <ds:schemaRef ds:uri="http://schemas.microsoft.com/office/2006/metadata/properties"/>
    <ds:schemaRef ds:uri="http://purl.org/dc/elements/1.1/"/>
    <ds:schemaRef ds:uri="22ef4ef0-7d28-43e9-b597-d882ef352c37"/>
    <ds:schemaRef ds:uri="http://purl.org/dc/term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PLAN DE ACCIÓN IMDER</vt:lpstr>
      <vt:lpstr>INSTRUCCIONES</vt:lpstr>
      <vt:lpstr>Despliegue</vt:lpstr>
      <vt:lpstr>Hoja2</vt:lpstr>
      <vt:lpstr>Hoja1</vt:lpstr>
      <vt:lpstr>Hoja1!ALCALDÍA_DE_VILLAVICENCIO</vt:lpstr>
      <vt:lpstr>Hoja1!CORPORACIÓN_CULTURAL_CORCUMVI</vt:lpstr>
      <vt:lpstr>Hoja1!EMPRESA_DE_ACUEDUCTO_Y_ALCANTARILLADO_EAAV</vt:lpstr>
      <vt:lpstr>Hoja1!INSTITUTO_DE_DEPORTE_Y_RECREACIÓN_IMDER</vt:lpstr>
      <vt:lpstr>Hoja1!INSTITUTO_DE_TURISMO</vt:lpstr>
      <vt:lpstr>VILLAVIVIENDA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USER</cp:lastModifiedBy>
  <cp:lastPrinted>2022-09-07T22:36:24Z</cp:lastPrinted>
  <dcterms:created xsi:type="dcterms:W3CDTF">2020-12-18T19:12:22Z</dcterms:created>
  <dcterms:modified xsi:type="dcterms:W3CDTF">2022-09-12T16:56:58Z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